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3820"/>
  <mc:AlternateContent xmlns:mc="http://schemas.openxmlformats.org/markup-compatibility/2006">
    <mc:Choice Requires="x15">
      <x15ac:absPath xmlns:x15ac="http://schemas.microsoft.com/office/spreadsheetml/2010/11/ac" url="/Users/s02177288/Desktop/000_AAA/000_html/portal/pdf/fte/"/>
    </mc:Choice>
  </mc:AlternateContent>
  <xr:revisionPtr revIDLastSave="0" documentId="8_{8BCE586A-879D-FA47-8E0D-FB45255FA97B}" xr6:coauthVersionLast="36" xr6:coauthVersionMax="36" xr10:uidLastSave="{00000000-0000-0000-0000-000000000000}"/>
  <bookViews>
    <workbookView xWindow="4360" yWindow="1780" windowWidth="20160" windowHeight="8260" activeTab="1" xr2:uid="{00000000-000D-0000-FFFF-FFFF00000000}"/>
  </bookViews>
  <sheets>
    <sheet name="ODS Countable" sheetId="4" r:id="rId1"/>
    <sheet name="Traditional" sheetId="3" r:id="rId2"/>
  </sheets>
  <calcPr calcId="181029"/>
  <webPublishing codePage="1252"/>
</workbook>
</file>

<file path=xl/calcChain.xml><?xml version="1.0" encoding="utf-8"?>
<calcChain xmlns="http://schemas.openxmlformats.org/spreadsheetml/2006/main">
  <c r="J8" i="3" l="1"/>
  <c r="J7" i="3" l="1"/>
  <c r="K7" i="3"/>
  <c r="L7" i="3" s="1"/>
  <c r="K8" i="3"/>
  <c r="L8" i="3" s="1"/>
  <c r="J9" i="3"/>
  <c r="K9" i="3"/>
  <c r="L9" i="3" s="1"/>
  <c r="J10" i="3"/>
  <c r="K10" i="3"/>
  <c r="L10" i="3" s="1"/>
  <c r="J11" i="3"/>
  <c r="K11" i="3"/>
  <c r="L11" i="3" s="1"/>
  <c r="J12" i="3"/>
  <c r="K12" i="3"/>
  <c r="L12" i="3" s="1"/>
  <c r="J13" i="3"/>
  <c r="K13" i="3"/>
  <c r="L13" i="3" s="1"/>
  <c r="O11" i="3" l="1"/>
  <c r="O12" i="3"/>
  <c r="O13" i="3"/>
  <c r="L15" i="4" l="1"/>
  <c r="J15" i="4"/>
  <c r="F15" i="4"/>
  <c r="H15" i="4"/>
  <c r="N15" i="4"/>
  <c r="D15" i="4"/>
  <c r="N26" i="4" l="1"/>
  <c r="L26" i="4"/>
  <c r="J26" i="4"/>
  <c r="H26" i="4"/>
  <c r="F26" i="4"/>
  <c r="D26" i="4"/>
  <c r="J14" i="3" l="1"/>
  <c r="F14" i="3"/>
  <c r="E14" i="3"/>
  <c r="J27" i="3" l="1"/>
  <c r="P8" i="3" l="1"/>
  <c r="S8" i="3" s="1"/>
  <c r="P9" i="3"/>
  <c r="S9" i="3" s="1"/>
  <c r="P10" i="3"/>
  <c r="S10" i="3" s="1"/>
  <c r="P11" i="3"/>
  <c r="S11" i="3" s="1"/>
  <c r="P12" i="3"/>
  <c r="S12" i="3" s="1"/>
  <c r="P13" i="3"/>
  <c r="S13" i="3" s="1"/>
  <c r="P7" i="3"/>
  <c r="S7" i="3" s="1"/>
  <c r="O7" i="3"/>
  <c r="O8" i="3"/>
  <c r="O9" i="3"/>
  <c r="O10" i="3"/>
  <c r="L24" i="3"/>
  <c r="Q24" i="3"/>
  <c r="T24" i="3" s="1"/>
  <c r="P24" i="3"/>
  <c r="S24" i="3" s="1"/>
  <c r="Q11" i="3"/>
  <c r="T11" i="3" s="1"/>
  <c r="N27" i="3"/>
  <c r="M27" i="3"/>
  <c r="P27" i="3" s="1"/>
  <c r="S27" i="3" s="1"/>
  <c r="K27" i="3"/>
  <c r="Q26" i="3"/>
  <c r="T26" i="3" s="1"/>
  <c r="P26" i="3"/>
  <c r="S26" i="3" s="1"/>
  <c r="L26" i="3"/>
  <c r="Q25" i="3"/>
  <c r="T25" i="3" s="1"/>
  <c r="P25" i="3"/>
  <c r="S25" i="3" s="1"/>
  <c r="L25" i="3"/>
  <c r="Q23" i="3"/>
  <c r="T23" i="3" s="1"/>
  <c r="P23" i="3"/>
  <c r="S23" i="3" s="1"/>
  <c r="L23" i="3"/>
  <c r="Q22" i="3"/>
  <c r="T22" i="3" s="1"/>
  <c r="P22" i="3"/>
  <c r="S22" i="3" s="1"/>
  <c r="L22" i="3"/>
  <c r="Q21" i="3"/>
  <c r="T21" i="3" s="1"/>
  <c r="P21" i="3"/>
  <c r="S21" i="3" s="1"/>
  <c r="L21" i="3"/>
  <c r="Q20" i="3"/>
  <c r="T20" i="3" s="1"/>
  <c r="P20" i="3"/>
  <c r="S20" i="3" s="1"/>
  <c r="L20" i="3"/>
  <c r="N14" i="3"/>
  <c r="O14" i="3" s="1"/>
  <c r="M14" i="3"/>
  <c r="I14" i="3"/>
  <c r="H14" i="3"/>
  <c r="G14" i="3"/>
  <c r="D14" i="3"/>
  <c r="C14" i="3"/>
  <c r="B14" i="3"/>
  <c r="Q13" i="3"/>
  <c r="T13" i="3" s="1"/>
  <c r="Q12" i="3"/>
  <c r="T12" i="3" s="1"/>
  <c r="Q7" i="3"/>
  <c r="T7" i="3" s="1"/>
  <c r="Q27" i="3" l="1"/>
  <c r="T27" i="3" s="1"/>
  <c r="O27" i="3"/>
  <c r="R24" i="3"/>
  <c r="R21" i="3"/>
  <c r="R22" i="3"/>
  <c r="R23" i="3"/>
  <c r="R25" i="3"/>
  <c r="R26" i="3"/>
  <c r="Q9" i="3"/>
  <c r="T9" i="3" s="1"/>
  <c r="R11" i="3"/>
  <c r="L27" i="3"/>
  <c r="R27" i="3" s="1"/>
  <c r="R20" i="3"/>
  <c r="R9" i="3"/>
  <c r="Q8" i="3"/>
  <c r="T8" i="3" s="1"/>
  <c r="R8" i="3"/>
  <c r="R10" i="3"/>
  <c r="R7" i="3"/>
  <c r="R13" i="3"/>
  <c r="R12" i="3"/>
  <c r="K14" i="3"/>
  <c r="Q10" i="3"/>
  <c r="T10" i="3" s="1"/>
  <c r="P14" i="3"/>
  <c r="S14" i="3" s="1"/>
  <c r="Q14" i="3" l="1"/>
  <c r="T14" i="3" s="1"/>
  <c r="L14" i="3"/>
  <c r="R14" i="3" s="1"/>
</calcChain>
</file>

<file path=xl/sharedStrings.xml><?xml version="1.0" encoding="utf-8"?>
<sst xmlns="http://schemas.openxmlformats.org/spreadsheetml/2006/main" count="159" uniqueCount="62">
  <si>
    <t>TSJC-Trinidad State Junior College</t>
  </si>
  <si>
    <t>Over-all Totals (Unduplicated)</t>
  </si>
  <si>
    <t>Resident</t>
  </si>
  <si>
    <t>Asset</t>
  </si>
  <si>
    <t>Non-Resident</t>
  </si>
  <si>
    <t>Needs Residency Review</t>
  </si>
  <si>
    <t>Undeclared</t>
  </si>
  <si>
    <t>All Residencies</t>
  </si>
  <si>
    <t>College</t>
  </si>
  <si>
    <t>Head Count</t>
  </si>
  <si>
    <t>FTE</t>
  </si>
  <si>
    <t>TSJC</t>
  </si>
  <si>
    <t>Online Totals</t>
  </si>
  <si>
    <t>Campus</t>
  </si>
  <si>
    <t>CCCOnline</t>
  </si>
  <si>
    <t>Totals By Campus</t>
  </si>
  <si>
    <t>Description</t>
  </si>
  <si>
    <t>TAC</t>
  </si>
  <si>
    <t>TCN</t>
  </si>
  <si>
    <t>TMC</t>
  </si>
  <si>
    <t>TON</t>
  </si>
  <si>
    <t>TZY</t>
  </si>
  <si>
    <t>TZZ</t>
  </si>
  <si>
    <t>TOTAL</t>
  </si>
  <si>
    <t>TSJC Alamosa Campus</t>
  </si>
  <si>
    <t>TSJC CCCOnline</t>
  </si>
  <si>
    <t>TSJC Trinidad Campus</t>
  </si>
  <si>
    <t>TSJC Online Campus</t>
  </si>
  <si>
    <t>TSJC Alamosa Misc Campus</t>
  </si>
  <si>
    <t>FTE by Residency by Campus</t>
  </si>
  <si>
    <t>Year-Over-Year FTE Comparison</t>
  </si>
  <si>
    <t>R - Resident</t>
  </si>
  <si>
    <t>N - Non-Resident</t>
  </si>
  <si>
    <t>U - Needs Residency Review</t>
  </si>
  <si>
    <t>Asset-In-State Tuition</t>
  </si>
  <si>
    <t>Differences</t>
  </si>
  <si>
    <t>% Difference</t>
  </si>
  <si>
    <t>FTE (Annl)</t>
  </si>
  <si>
    <t xml:space="preserve"> FTE   (Sem)</t>
  </si>
  <si>
    <t>FTE        (Sem)</t>
  </si>
  <si>
    <t>TSJC Trinidad Misc Campus</t>
  </si>
  <si>
    <t>From COGNOS ODS</t>
  </si>
  <si>
    <t>Prepared by:</t>
  </si>
  <si>
    <t>TSJC Prison Campus</t>
  </si>
  <si>
    <t>Online Campus</t>
  </si>
  <si>
    <t>First day of class Fall 201820 - Aug 21, 2017</t>
  </si>
  <si>
    <t xml:space="preserve">TSJC Fall 201920  Countable FTE </t>
  </si>
  <si>
    <r>
      <t xml:space="preserve">Comparison of </t>
    </r>
    <r>
      <rPr>
        <b/>
        <sz val="9"/>
        <rFont val="Arial"/>
        <family val="2"/>
      </rPr>
      <t xml:space="preserve">Current </t>
    </r>
    <r>
      <rPr>
        <sz val="9"/>
        <rFont val="Arial"/>
        <family val="2"/>
      </rPr>
      <t>FTE</t>
    </r>
    <r>
      <rPr>
        <b/>
        <sz val="9"/>
        <rFont val="Arial"/>
        <family val="2"/>
      </rPr>
      <t>, Fall 201920,</t>
    </r>
    <r>
      <rPr>
        <sz val="9"/>
        <rFont val="Arial"/>
        <family val="2"/>
      </rPr>
      <t xml:space="preserve"> to </t>
    </r>
    <r>
      <rPr>
        <b/>
        <sz val="9"/>
        <rFont val="Arial"/>
        <family val="2"/>
      </rPr>
      <t>Final</t>
    </r>
    <r>
      <rPr>
        <sz val="9"/>
        <rFont val="Arial"/>
        <family val="2"/>
      </rPr>
      <t xml:space="preserve"> FTE, </t>
    </r>
    <r>
      <rPr>
        <b/>
        <sz val="9"/>
        <rFont val="Arial"/>
        <family val="2"/>
      </rPr>
      <t>Fall 201820</t>
    </r>
  </si>
  <si>
    <t>First day of class Fall 201920 - Aug 20, 2018</t>
  </si>
  <si>
    <t xml:space="preserve">Term:  </t>
  </si>
  <si>
    <t>201920 - Fall 2018</t>
  </si>
  <si>
    <t xml:space="preserve">Institutions:  </t>
  </si>
  <si>
    <t>Daily FTE and Head Count</t>
  </si>
  <si>
    <t>Date:</t>
  </si>
  <si>
    <t>TSJC Trinidad Misc. Campus</t>
  </si>
  <si>
    <t>Total All Residencies</t>
  </si>
  <si>
    <t>Annette Lujan</t>
  </si>
  <si>
    <t>TPR</t>
  </si>
  <si>
    <t>201820 All Residencies 05FEB2018</t>
  </si>
  <si>
    <t>02/04/2019</t>
  </si>
  <si>
    <t>201920 All Residencies 04FEB2019</t>
  </si>
  <si>
    <t>201820 All Residencies 05FEB18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</si>
</sst>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m\ d\,\ yyyy"/>
    <numFmt numFmtId="165" formatCode="#,##0.0"/>
    <numFmt numFmtId="166" formatCode="0.00000%"/>
    <numFmt numFmtId="167" formatCode="0.0%"/>
    <numFmt numFmtId="168" formatCode="mmm\ d\,\ yyyy;@"/>
    <numFmt numFmtId="169" formatCode="h\:mm\:ss\ AM/PM;@"/>
    <numFmt numFmtId="170" formatCode="#,##0.000000000000"/>
    <numFmt numFmtId="171" formatCode="0.000"/>
    <numFmt numFmtId="172" formatCode="0.0000"/>
  </numFmts>
  <fonts count="3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4"/>
      <color theme="1"/>
      <name val="Andale WT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b/>
      <u/>
      <sz val="14"/>
      <color theme="1"/>
      <name val="Andale WT"/>
      <family val="2"/>
    </font>
    <font>
      <b/>
      <sz val="8"/>
      <color rgb="FF333333"/>
      <name val="Andale WT"/>
      <family val="2"/>
    </font>
    <font>
      <sz val="8"/>
      <color rgb="FF333333"/>
      <name val="Andale WT"/>
      <family val="2"/>
    </font>
    <font>
      <b/>
      <sz val="8"/>
      <color rgb="FF454545"/>
      <name val="Andale WT"/>
      <family val="2"/>
    </font>
    <font>
      <u/>
      <sz val="8"/>
      <color rgb="FF0000FF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u/>
      <sz val="16"/>
      <name val="Tahoma"/>
      <family val="2"/>
    </font>
    <font>
      <sz val="10"/>
      <name val="Arial"/>
      <family val="2"/>
    </font>
    <font>
      <sz val="10"/>
      <name val="Tahoma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000000"/>
      <name val="Tahoma"/>
      <family val="2"/>
    </font>
    <font>
      <b/>
      <sz val="8"/>
      <name val="Andale WT"/>
    </font>
    <font>
      <b/>
      <sz val="8"/>
      <color indexed="8"/>
      <name val="Tahoma"/>
      <family val="2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name val="Andale WT"/>
    </font>
    <font>
      <sz val="8"/>
      <color theme="1"/>
      <name val="Andale WT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b/>
      <sz val="8"/>
      <color theme="1"/>
      <name val="Andale WT"/>
      <family val="2"/>
    </font>
    <font>
      <sz val="10"/>
      <color rgb="FF0070C0"/>
      <name val="Arial"/>
      <family val="2"/>
    </font>
    <font>
      <sz val="9"/>
      <name val="Tahoma"/>
      <family val="2"/>
    </font>
    <font>
      <sz val="8"/>
      <name val="Andale WT"/>
      <family val="2"/>
    </font>
    <font>
      <b/>
      <sz val="9"/>
      <color rgb="FF454545"/>
      <name val="Andale WT"/>
    </font>
    <font>
      <b/>
      <sz val="10"/>
      <color rgb="FF454545"/>
      <name val="Andale WT"/>
    </font>
    <font>
      <b/>
      <sz val="12"/>
      <color theme="8" tint="-0.499984740745262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DFDFDF"/>
        <bgColor indexed="64"/>
      </patternFill>
    </fill>
    <fill>
      <patternFill patternType="solid">
        <fgColor rgb="FFBFD2E2"/>
      </patternFill>
    </fill>
    <fill>
      <patternFill patternType="solid">
        <fgColor rgb="FFFFFF99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D8DAC2"/>
        <bgColor indexed="64"/>
      </patternFill>
    </fill>
  </fills>
  <borders count="25">
    <border>
      <left/>
      <right/>
      <top/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/>
      <right style="thin">
        <color rgb="FF93B1CD"/>
      </right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72A376"/>
      </left>
      <right style="thin">
        <color rgb="FF72A376"/>
      </right>
      <top style="thin">
        <color rgb="FF72A376"/>
      </top>
      <bottom style="thin">
        <color rgb="FF72A376"/>
      </bottom>
      <diagonal/>
    </border>
    <border>
      <left/>
      <right style="thin">
        <color rgb="FF72A376"/>
      </right>
      <top style="thin">
        <color rgb="FF72A376"/>
      </top>
      <bottom style="thin">
        <color rgb="FF72A376"/>
      </bottom>
      <diagonal/>
    </border>
    <border>
      <left style="thin">
        <color rgb="FF72A376"/>
      </left>
      <right style="thin">
        <color rgb="FF72A376"/>
      </right>
      <top/>
      <bottom style="thin">
        <color rgb="FF72A376"/>
      </bottom>
      <diagonal/>
    </border>
    <border>
      <left style="thin">
        <color rgb="FF72A376"/>
      </left>
      <right/>
      <top/>
      <bottom style="thin">
        <color rgb="FF72A376"/>
      </bottom>
      <diagonal/>
    </border>
    <border>
      <left style="thin">
        <color rgb="FF72A376"/>
      </left>
      <right/>
      <top style="thin">
        <color rgb="FF72A376"/>
      </top>
      <bottom style="thin">
        <color rgb="FF72A376"/>
      </bottom>
      <diagonal/>
    </border>
    <border>
      <left/>
      <right/>
      <top style="thin">
        <color rgb="FF72A376"/>
      </top>
      <bottom style="thin">
        <color rgb="FF72A376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E2E2E2"/>
      </top>
      <bottom/>
      <diagonal/>
    </border>
  </borders>
  <cellStyleXfs count="6">
    <xf numFmtId="0" fontId="0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 applyAlignment="1">
      <alignment vertical="center"/>
    </xf>
    <xf numFmtId="0" fontId="0" fillId="2" borderId="2" xfId="0" applyFill="1" applyBorder="1"/>
    <xf numFmtId="0" fontId="8" fillId="0" borderId="3" xfId="0" applyFont="1" applyBorder="1" applyAlignment="1">
      <alignment horizontal="right" vertical="top"/>
    </xf>
    <xf numFmtId="3" fontId="9" fillId="0" borderId="3" xfId="0" applyNumberFormat="1" applyFont="1" applyBorder="1" applyAlignment="1">
      <alignment horizontal="center" vertical="top"/>
    </xf>
    <xf numFmtId="4" fontId="10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0" fillId="0" borderId="0" xfId="0" applyAlignment="1"/>
    <xf numFmtId="3" fontId="4" fillId="0" borderId="0" xfId="0" applyNumberFormat="1" applyFont="1" applyAlignment="1">
      <alignment vertical="center"/>
    </xf>
    <xf numFmtId="0" fontId="8" fillId="0" borderId="3" xfId="0" applyFont="1" applyBorder="1" applyAlignment="1">
      <alignment horizontal="left" vertical="top"/>
    </xf>
    <xf numFmtId="0" fontId="12" fillId="0" borderId="0" xfId="0" applyFont="1" applyFill="1" applyAlignment="1">
      <alignment vertical="top"/>
    </xf>
    <xf numFmtId="0" fontId="13" fillId="0" borderId="0" xfId="0" applyFont="1" applyFill="1" applyAlignment="1"/>
    <xf numFmtId="0" fontId="14" fillId="0" borderId="0" xfId="0" applyFont="1" applyAlignment="1">
      <alignment vertical="top"/>
    </xf>
    <xf numFmtId="0" fontId="15" fillId="0" borderId="0" xfId="0" applyFont="1" applyFill="1" applyAlignment="1">
      <alignment vertical="top"/>
    </xf>
    <xf numFmtId="0" fontId="17" fillId="0" borderId="0" xfId="0" applyFont="1" applyFill="1" applyBorder="1" applyAlignment="1"/>
    <xf numFmtId="0" fontId="18" fillId="0" borderId="0" xfId="0" applyFont="1" applyAlignment="1">
      <alignment vertical="top"/>
    </xf>
    <xf numFmtId="0" fontId="17" fillId="0" borderId="0" xfId="0" applyFont="1" applyAlignment="1"/>
    <xf numFmtId="49" fontId="22" fillId="3" borderId="5" xfId="0" applyNumberFormat="1" applyFont="1" applyFill="1" applyBorder="1" applyAlignment="1">
      <alignment vertical="top" wrapText="1"/>
    </xf>
    <xf numFmtId="49" fontId="23" fillId="6" borderId="5" xfId="0" applyNumberFormat="1" applyFont="1" applyFill="1" applyBorder="1" applyAlignment="1">
      <alignment vertical="top" wrapText="1"/>
    </xf>
    <xf numFmtId="49" fontId="21" fillId="5" borderId="7" xfId="0" applyNumberFormat="1" applyFont="1" applyFill="1" applyBorder="1" applyAlignment="1">
      <alignment vertical="top" wrapText="1"/>
    </xf>
    <xf numFmtId="49" fontId="21" fillId="5" borderId="5" xfId="0" applyNumberFormat="1" applyFont="1" applyFill="1" applyBorder="1" applyAlignment="1">
      <alignment vertical="top" wrapText="1"/>
    </xf>
    <xf numFmtId="49" fontId="19" fillId="6" borderId="9" xfId="0" applyNumberFormat="1" applyFont="1" applyFill="1" applyBorder="1" applyAlignment="1">
      <alignment vertical="top"/>
    </xf>
    <xf numFmtId="3" fontId="19" fillId="0" borderId="10" xfId="0" applyNumberFormat="1" applyFont="1" applyBorder="1" applyAlignment="1">
      <alignment horizontal="right" vertical="top"/>
    </xf>
    <xf numFmtId="4" fontId="19" fillId="0" borderId="10" xfId="0" applyNumberFormat="1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5" fillId="0" borderId="5" xfId="0" applyNumberFormat="1" applyFont="1" applyBorder="1" applyAlignment="1">
      <alignment horizontal="right" vertical="top"/>
    </xf>
    <xf numFmtId="165" fontId="21" fillId="5" borderId="12" xfId="0" applyNumberFormat="1" applyFont="1" applyFill="1" applyBorder="1" applyAlignment="1">
      <alignment horizontal="right" vertical="top"/>
    </xf>
    <xf numFmtId="9" fontId="21" fillId="5" borderId="12" xfId="2" applyFont="1" applyFill="1" applyBorder="1" applyAlignment="1">
      <alignment horizontal="right" vertical="top"/>
    </xf>
    <xf numFmtId="165" fontId="21" fillId="5" borderId="5" xfId="0" applyNumberFormat="1" applyFont="1" applyFill="1" applyBorder="1" applyAlignment="1">
      <alignment horizontal="right" vertical="top"/>
    </xf>
    <xf numFmtId="9" fontId="21" fillId="5" borderId="5" xfId="2" applyFont="1" applyFill="1" applyBorder="1" applyAlignment="1">
      <alignment horizontal="right" vertical="top"/>
    </xf>
    <xf numFmtId="166" fontId="14" fillId="0" borderId="0" xfId="1" applyNumberFormat="1" applyFont="1" applyAlignment="1">
      <alignment vertical="top"/>
    </xf>
    <xf numFmtId="4" fontId="25" fillId="0" borderId="13" xfId="0" applyNumberFormat="1" applyFont="1" applyBorder="1" applyAlignment="1">
      <alignment horizontal="right" vertical="top"/>
    </xf>
    <xf numFmtId="3" fontId="24" fillId="0" borderId="13" xfId="0" applyNumberFormat="1" applyFont="1" applyBorder="1" applyAlignment="1">
      <alignment horizontal="right" vertical="top"/>
    </xf>
    <xf numFmtId="49" fontId="22" fillId="3" borderId="9" xfId="0" applyNumberFormat="1" applyFont="1" applyFill="1" applyBorder="1" applyAlignment="1">
      <alignment vertical="top" wrapText="1"/>
    </xf>
    <xf numFmtId="3" fontId="22" fillId="3" borderId="14" xfId="0" applyNumberFormat="1" applyFont="1" applyFill="1" applyBorder="1" applyAlignment="1">
      <alignment horizontal="right" vertical="top"/>
    </xf>
    <xf numFmtId="4" fontId="22" fillId="3" borderId="14" xfId="0" applyNumberFormat="1" applyFont="1" applyFill="1" applyBorder="1" applyAlignment="1">
      <alignment horizontal="right" vertical="top"/>
    </xf>
    <xf numFmtId="1" fontId="26" fillId="6" borderId="5" xfId="0" applyNumberFormat="1" applyFont="1" applyFill="1" applyBorder="1" applyAlignment="1">
      <alignment vertical="top" wrapText="1"/>
    </xf>
    <xf numFmtId="2" fontId="26" fillId="6" borderId="5" xfId="0" applyNumberFormat="1" applyFont="1" applyFill="1" applyBorder="1" applyAlignment="1">
      <alignment vertical="top" wrapText="1"/>
    </xf>
    <xf numFmtId="3" fontId="21" fillId="7" borderId="7" xfId="0" applyNumberFormat="1" applyFont="1" applyFill="1" applyBorder="1" applyAlignment="1">
      <alignment horizontal="right" vertical="top" wrapText="1"/>
    </xf>
    <xf numFmtId="165" fontId="21" fillId="7" borderId="5" xfId="0" applyNumberFormat="1" applyFont="1" applyFill="1" applyBorder="1" applyAlignment="1">
      <alignment horizontal="right" vertical="top" wrapText="1"/>
    </xf>
    <xf numFmtId="167" fontId="21" fillId="7" borderId="5" xfId="2" applyNumberFormat="1" applyFont="1" applyFill="1" applyBorder="1" applyAlignment="1">
      <alignment horizontal="right" vertical="top" wrapText="1"/>
    </xf>
    <xf numFmtId="49" fontId="12" fillId="0" borderId="0" xfId="0" applyNumberFormat="1" applyFont="1" applyAlignment="1">
      <alignment horizontal="center" vertical="top" wrapText="1"/>
    </xf>
    <xf numFmtId="169" fontId="12" fillId="0" borderId="0" xfId="0" applyNumberFormat="1" applyFont="1" applyAlignment="1">
      <alignment horizontal="right" vertical="top" wrapText="1"/>
    </xf>
    <xf numFmtId="4" fontId="14" fillId="0" borderId="0" xfId="0" applyNumberFormat="1" applyFont="1" applyAlignment="1">
      <alignment vertical="top"/>
    </xf>
    <xf numFmtId="0" fontId="28" fillId="0" borderId="0" xfId="0" applyFont="1" applyAlignment="1">
      <alignment vertical="top"/>
    </xf>
    <xf numFmtId="49" fontId="23" fillId="8" borderId="17" xfId="0" applyNumberFormat="1" applyFont="1" applyFill="1" applyBorder="1" applyAlignment="1">
      <alignment vertical="top" wrapText="1"/>
    </xf>
    <xf numFmtId="49" fontId="21" fillId="8" borderId="17" xfId="0" applyNumberFormat="1" applyFont="1" applyFill="1" applyBorder="1" applyAlignment="1">
      <alignment vertical="top" wrapText="1"/>
    </xf>
    <xf numFmtId="49" fontId="21" fillId="8" borderId="18" xfId="0" applyNumberFormat="1" applyFont="1" applyFill="1" applyBorder="1" applyAlignment="1">
      <alignment vertical="top" wrapText="1"/>
    </xf>
    <xf numFmtId="49" fontId="21" fillId="5" borderId="15" xfId="0" applyNumberFormat="1" applyFont="1" applyFill="1" applyBorder="1" applyAlignment="1">
      <alignment vertical="top" wrapText="1"/>
    </xf>
    <xf numFmtId="49" fontId="19" fillId="8" borderId="19" xfId="0" applyNumberFormat="1" applyFont="1" applyFill="1" applyBorder="1" applyAlignment="1">
      <alignment horizontal="left" vertical="top"/>
    </xf>
    <xf numFmtId="49" fontId="19" fillId="8" borderId="20" xfId="0" applyNumberFormat="1" applyFont="1" applyFill="1" applyBorder="1" applyAlignment="1">
      <alignment horizontal="left" vertical="top"/>
    </xf>
    <xf numFmtId="4" fontId="25" fillId="0" borderId="15" xfId="0" applyNumberFormat="1" applyFont="1" applyBorder="1" applyAlignment="1">
      <alignment horizontal="right" vertical="top"/>
    </xf>
    <xf numFmtId="3" fontId="25" fillId="0" borderId="15" xfId="0" applyNumberFormat="1" applyFont="1" applyBorder="1" applyAlignment="1">
      <alignment horizontal="right" vertical="top"/>
    </xf>
    <xf numFmtId="165" fontId="25" fillId="0" borderId="19" xfId="0" applyNumberFormat="1" applyFont="1" applyBorder="1" applyAlignment="1">
      <alignment horizontal="right" vertical="top"/>
    </xf>
    <xf numFmtId="165" fontId="21" fillId="5" borderId="15" xfId="0" applyNumberFormat="1" applyFont="1" applyFill="1" applyBorder="1" applyAlignment="1">
      <alignment horizontal="right" vertical="top"/>
    </xf>
    <xf numFmtId="9" fontId="21" fillId="5" borderId="15" xfId="2" applyFont="1" applyFill="1" applyBorder="1" applyAlignment="1">
      <alignment horizontal="right"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3" fontId="29" fillId="8" borderId="15" xfId="0" applyNumberFormat="1" applyFont="1" applyFill="1" applyBorder="1" applyAlignment="1">
      <alignment horizontal="right" vertical="top"/>
    </xf>
    <xf numFmtId="4" fontId="29" fillId="8" borderId="15" xfId="0" applyNumberFormat="1" applyFont="1" applyFill="1" applyBorder="1" applyAlignment="1">
      <alignment horizontal="right" vertical="top"/>
    </xf>
    <xf numFmtId="165" fontId="29" fillId="8" borderId="19" xfId="0" applyNumberFormat="1" applyFont="1" applyFill="1" applyBorder="1" applyAlignment="1">
      <alignment horizontal="right" vertical="top"/>
    </xf>
    <xf numFmtId="3" fontId="21" fillId="7" borderId="15" xfId="0" applyNumberFormat="1" applyFont="1" applyFill="1" applyBorder="1" applyAlignment="1">
      <alignment horizontal="right" vertical="top" wrapText="1"/>
    </xf>
    <xf numFmtId="165" fontId="21" fillId="7" borderId="15" xfId="0" applyNumberFormat="1" applyFont="1" applyFill="1" applyBorder="1" applyAlignment="1">
      <alignment horizontal="right" vertical="top" wrapText="1"/>
    </xf>
    <xf numFmtId="167" fontId="21" fillId="7" borderId="15" xfId="2" applyNumberFormat="1" applyFont="1" applyFill="1" applyBorder="1" applyAlignment="1">
      <alignment horizontal="right" vertical="top" wrapText="1"/>
    </xf>
    <xf numFmtId="0" fontId="30" fillId="0" borderId="0" xfId="0" applyFont="1" applyAlignment="1">
      <alignment vertical="top"/>
    </xf>
    <xf numFmtId="4" fontId="17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3" fontId="21" fillId="5" borderId="11" xfId="0" applyNumberFormat="1" applyFont="1" applyFill="1" applyBorder="1" applyAlignment="1">
      <alignment horizontal="right" vertical="top"/>
    </xf>
    <xf numFmtId="3" fontId="21" fillId="5" borderId="7" xfId="0" applyNumberFormat="1" applyFont="1" applyFill="1" applyBorder="1" applyAlignment="1">
      <alignment horizontal="right" vertical="top"/>
    </xf>
    <xf numFmtId="3" fontId="21" fillId="5" borderId="15" xfId="0" applyNumberFormat="1" applyFont="1" applyFill="1" applyBorder="1" applyAlignment="1">
      <alignment horizontal="right" vertical="top"/>
    </xf>
    <xf numFmtId="49" fontId="16" fillId="0" borderId="0" xfId="0" applyNumberFormat="1" applyFont="1" applyAlignment="1">
      <alignment vertical="top"/>
    </xf>
    <xf numFmtId="3" fontId="24" fillId="0" borderId="15" xfId="0" applyNumberFormat="1" applyFont="1" applyBorder="1" applyAlignment="1">
      <alignment horizontal="right" vertical="top"/>
    </xf>
    <xf numFmtId="3" fontId="20" fillId="8" borderId="15" xfId="0" applyNumberFormat="1" applyFont="1" applyFill="1" applyBorder="1" applyAlignment="1">
      <alignment horizontal="right" vertical="top"/>
    </xf>
    <xf numFmtId="4" fontId="24" fillId="0" borderId="15" xfId="0" applyNumberFormat="1" applyFont="1" applyBorder="1" applyAlignment="1">
      <alignment horizontal="right" vertical="top"/>
    </xf>
    <xf numFmtId="4" fontId="20" fillId="8" borderId="15" xfId="0" applyNumberFormat="1" applyFont="1" applyFill="1" applyBorder="1" applyAlignment="1">
      <alignment horizontal="right" vertical="top"/>
    </xf>
    <xf numFmtId="168" fontId="31" fillId="0" borderId="0" xfId="0" applyNumberFormat="1" applyFont="1" applyAlignment="1">
      <alignment horizontal="left" vertical="top" wrapText="1"/>
    </xf>
    <xf numFmtId="14" fontId="14" fillId="0" borderId="0" xfId="0" applyNumberFormat="1" applyFont="1" applyAlignment="1">
      <alignment vertical="top"/>
    </xf>
    <xf numFmtId="4" fontId="32" fillId="0" borderId="3" xfId="0" applyNumberFormat="1" applyFont="1" applyBorder="1" applyAlignment="1">
      <alignment horizontal="right" vertical="top"/>
    </xf>
    <xf numFmtId="0" fontId="8" fillId="0" borderId="21" xfId="0" applyFont="1" applyBorder="1" applyAlignment="1">
      <alignment horizontal="center" vertical="top"/>
    </xf>
    <xf numFmtId="3" fontId="9" fillId="0" borderId="21" xfId="0" applyNumberFormat="1" applyFont="1" applyBorder="1" applyAlignment="1">
      <alignment horizontal="center" vertical="top"/>
    </xf>
    <xf numFmtId="4" fontId="10" fillId="0" borderId="21" xfId="0" applyNumberFormat="1" applyFont="1" applyBorder="1" applyAlignment="1">
      <alignment horizontal="center" vertical="top"/>
    </xf>
    <xf numFmtId="0" fontId="0" fillId="0" borderId="3" xfId="0" applyBorder="1"/>
    <xf numFmtId="0" fontId="7" fillId="2" borderId="22" xfId="0" applyFont="1" applyFill="1" applyBorder="1" applyAlignment="1">
      <alignment horizontal="center" vertical="top"/>
    </xf>
    <xf numFmtId="0" fontId="7" fillId="2" borderId="22" xfId="0" applyFont="1" applyFill="1" applyBorder="1" applyAlignment="1">
      <alignment horizontal="center" vertical="top" wrapText="1"/>
    </xf>
    <xf numFmtId="19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4" fontId="32" fillId="0" borderId="21" xfId="0" applyNumberFormat="1" applyFont="1" applyBorder="1" applyAlignment="1">
      <alignment horizontal="right" vertical="top"/>
    </xf>
    <xf numFmtId="4" fontId="0" fillId="0" borderId="0" xfId="0" applyNumberFormat="1"/>
    <xf numFmtId="4" fontId="33" fillId="0" borderId="21" xfId="0" applyNumberFormat="1" applyFont="1" applyBorder="1" applyAlignment="1">
      <alignment horizontal="center" vertical="top"/>
    </xf>
    <xf numFmtId="4" fontId="34" fillId="0" borderId="21" xfId="0" applyNumberFormat="1" applyFont="1" applyBorder="1" applyAlignment="1">
      <alignment horizontal="center" vertical="top"/>
    </xf>
    <xf numFmtId="4" fontId="0" fillId="0" borderId="0" xfId="0" applyNumberFormat="1" applyAlignment="1"/>
    <xf numFmtId="0" fontId="0" fillId="0" borderId="0" xfId="0"/>
    <xf numFmtId="164" fontId="4" fillId="0" borderId="0" xfId="0" applyNumberFormat="1" applyFont="1" applyAlignment="1">
      <alignment horizontal="left" vertical="center"/>
    </xf>
    <xf numFmtId="2" fontId="26" fillId="6" borderId="5" xfId="0" applyNumberFormat="1" applyFont="1" applyFill="1" applyBorder="1" applyAlignment="1">
      <alignment horizontal="right" vertical="top" wrapText="1"/>
    </xf>
    <xf numFmtId="0" fontId="35" fillId="0" borderId="0" xfId="0" applyFont="1" applyAlignment="1"/>
    <xf numFmtId="0" fontId="3" fillId="0" borderId="0" xfId="0" applyFont="1" applyAlignment="1">
      <alignment horizontal="right" vertical="center"/>
    </xf>
    <xf numFmtId="3" fontId="0" fillId="0" borderId="0" xfId="0" applyNumberFormat="1"/>
    <xf numFmtId="170" fontId="0" fillId="0" borderId="0" xfId="0" applyNumberFormat="1"/>
    <xf numFmtId="171" fontId="27" fillId="0" borderId="0" xfId="0" applyNumberFormat="1" applyFont="1" applyAlignment="1">
      <alignment vertical="top"/>
    </xf>
    <xf numFmtId="172" fontId="0" fillId="0" borderId="0" xfId="0" applyNumberFormat="1" applyAlignment="1"/>
    <xf numFmtId="0" fontId="2" fillId="0" borderId="0" xfId="0" applyFont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4" borderId="5" xfId="0" applyFont="1" applyFill="1" applyBorder="1" applyAlignment="1">
      <alignment horizontal="center" vertical="top" wrapText="1"/>
    </xf>
    <xf numFmtId="49" fontId="21" fillId="5" borderId="5" xfId="0" applyNumberFormat="1" applyFont="1" applyFill="1" applyBorder="1" applyAlignment="1">
      <alignment horizontal="center" vertical="top" wrapText="1"/>
    </xf>
    <xf numFmtId="49" fontId="21" fillId="5" borderId="6" xfId="0" applyNumberFormat="1" applyFont="1" applyFill="1" applyBorder="1" applyAlignment="1">
      <alignment horizontal="center" vertical="top" wrapText="1"/>
    </xf>
    <xf numFmtId="49" fontId="21" fillId="5" borderId="7" xfId="0" applyNumberFormat="1" applyFont="1" applyFill="1" applyBorder="1" applyAlignment="1">
      <alignment horizontal="center" vertical="top" wrapText="1"/>
    </xf>
    <xf numFmtId="0" fontId="20" fillId="8" borderId="15" xfId="0" applyFont="1" applyFill="1" applyBorder="1" applyAlignment="1">
      <alignment horizontal="center" vertical="top" wrapText="1"/>
    </xf>
    <xf numFmtId="49" fontId="21" fillId="5" borderId="16" xfId="0" applyNumberFormat="1" applyFont="1" applyFill="1" applyBorder="1" applyAlignment="1">
      <alignment horizontal="center" vertical="top" wrapText="1"/>
    </xf>
    <xf numFmtId="49" fontId="21" fillId="5" borderId="15" xfId="0" applyNumberFormat="1" applyFont="1" applyFill="1" applyBorder="1" applyAlignment="1">
      <alignment horizontal="center" vertical="top" wrapText="1"/>
    </xf>
    <xf numFmtId="49" fontId="19" fillId="3" borderId="6" xfId="0" applyNumberFormat="1" applyFont="1" applyFill="1" applyBorder="1" applyAlignment="1">
      <alignment horizontal="center" vertical="top" wrapText="1"/>
    </xf>
    <xf numFmtId="49" fontId="19" fillId="3" borderId="7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9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49" fontId="19" fillId="3" borderId="5" xfId="0" applyNumberFormat="1" applyFont="1" applyFill="1" applyBorder="1" applyAlignment="1">
      <alignment vertical="top" wrapText="1"/>
    </xf>
  </cellXfs>
  <cellStyles count="6">
    <cellStyle name="Normal" xfId="0" builtinId="0"/>
    <cellStyle name="Normal 2" xfId="4" xr:uid="{00000000-0005-0000-0000-000001000000}"/>
    <cellStyle name="Normal 3" xfId="3" xr:uid="{00000000-0005-0000-0000-000002000000}"/>
    <cellStyle name="Percent" xfId="1" builtinId="5"/>
    <cellStyle name="Percent 2" xfId="2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53267999034367E-2"/>
          <c:y val="0.12482126602861511"/>
          <c:w val="0.65420776765993516"/>
          <c:h val="0.628415614714827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Traditional!$A$7</c:f>
              <c:strCache>
                <c:ptCount val="1"/>
                <c:pt idx="0">
                  <c:v>TSJC Alamosa Campus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Traditional!$B$7:$E$7</c:f>
              <c:numCache>
                <c:formatCode>#,##0.00</c:formatCode>
                <c:ptCount val="4"/>
                <c:pt idx="0" formatCode="#,##0">
                  <c:v>410</c:v>
                </c:pt>
                <c:pt idx="1">
                  <c:v>146.09166666666701</c:v>
                </c:pt>
                <c:pt idx="2" formatCode="#,##0">
                  <c:v>39</c:v>
                </c:pt>
                <c:pt idx="3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BA-4ECC-B764-F93BE45E91FB}"/>
            </c:ext>
          </c:extLst>
        </c:ser>
        <c:ser>
          <c:idx val="1"/>
          <c:order val="1"/>
          <c:tx>
            <c:strRef>
              <c:f>Traditional!$A$8</c:f>
              <c:strCache>
                <c:ptCount val="1"/>
                <c:pt idx="0">
                  <c:v>TSJC CCCOnline</c:v>
                </c:pt>
              </c:strCache>
            </c:strRef>
          </c:tx>
          <c:spPr>
            <a:solidFill>
              <a:srgbClr val="CC99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Traditional!$B$8:$E$8</c:f>
              <c:numCache>
                <c:formatCode>#,##0.00</c:formatCode>
                <c:ptCount val="4"/>
                <c:pt idx="0" formatCode="#,##0">
                  <c:v>76</c:v>
                </c:pt>
                <c:pt idx="1">
                  <c:v>24.433333333333</c:v>
                </c:pt>
                <c:pt idx="2" formatCode="#,##0">
                  <c:v>12</c:v>
                </c:pt>
                <c:pt idx="3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BA-4ECC-B764-F93BE45E91FB}"/>
            </c:ext>
          </c:extLst>
        </c:ser>
        <c:ser>
          <c:idx val="2"/>
          <c:order val="2"/>
          <c:tx>
            <c:strRef>
              <c:f>Traditional!$A$9</c:f>
              <c:strCache>
                <c:ptCount val="1"/>
                <c:pt idx="0">
                  <c:v>TSJC Trinidad Campus</c:v>
                </c:pt>
              </c:strCache>
            </c:strRef>
          </c:tx>
          <c:spPr>
            <a:solidFill>
              <a:srgbClr val="9933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Traditional!$B$9:$E$9</c:f>
              <c:numCache>
                <c:formatCode>#,##0.00</c:formatCode>
                <c:ptCount val="4"/>
                <c:pt idx="0" formatCode="#,##0">
                  <c:v>321</c:v>
                </c:pt>
                <c:pt idx="1">
                  <c:v>127.01666666666701</c:v>
                </c:pt>
                <c:pt idx="2" formatCode="#,##0">
                  <c:v>180</c:v>
                </c:pt>
                <c:pt idx="3">
                  <c:v>86.15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BA-4ECC-B764-F93BE45E91FB}"/>
            </c:ext>
          </c:extLst>
        </c:ser>
        <c:ser>
          <c:idx val="3"/>
          <c:order val="3"/>
          <c:tx>
            <c:strRef>
              <c:f>Traditional!$A$10</c:f>
              <c:strCache>
                <c:ptCount val="1"/>
                <c:pt idx="0">
                  <c:v>TSJC Online Campus</c:v>
                </c:pt>
              </c:strCache>
            </c:strRef>
          </c:tx>
          <c:spPr>
            <a:solidFill>
              <a:srgbClr val="CCCC00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Traditional!$B$10:$E$10</c:f>
              <c:numCache>
                <c:formatCode>#,##0.00</c:formatCode>
                <c:ptCount val="4"/>
                <c:pt idx="0" formatCode="#,##0">
                  <c:v>69</c:v>
                </c:pt>
                <c:pt idx="1">
                  <c:v>22.833333333333002</c:v>
                </c:pt>
                <c:pt idx="2" formatCode="#,##0">
                  <c:v>15</c:v>
                </c:pt>
                <c:pt idx="3">
                  <c:v>5.083333333333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BA-4ECC-B764-F93BE45E91FB}"/>
            </c:ext>
          </c:extLst>
        </c:ser>
        <c:ser>
          <c:idx val="4"/>
          <c:order val="4"/>
          <c:tx>
            <c:strRef>
              <c:f>Traditional!$A$11</c:f>
              <c:strCache>
                <c:ptCount val="1"/>
                <c:pt idx="0">
                  <c:v>TSJC Prison Campus</c:v>
                </c:pt>
              </c:strCache>
            </c:strRef>
          </c:tx>
          <c:spPr>
            <a:solidFill>
              <a:srgbClr val="336633"/>
            </a:solidFill>
            <a:ln w="25400">
              <a:noFill/>
            </a:ln>
          </c:spPr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Traditional!$B$11:$E$11</c:f>
              <c:numCache>
                <c:formatCode>#,##0.00</c:formatCode>
                <c:ptCount val="4"/>
                <c:pt idx="0" formatCode="#,##0">
                  <c:v>13</c:v>
                </c:pt>
                <c:pt idx="1">
                  <c:v>3.9</c:v>
                </c:pt>
                <c:pt idx="2" formatCode="#,##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A-4ECC-B764-F93BE45E91FB}"/>
            </c:ext>
          </c:extLst>
        </c:ser>
        <c:ser>
          <c:idx val="5"/>
          <c:order val="5"/>
          <c:tx>
            <c:strRef>
              <c:f>Traditional!$A$12</c:f>
              <c:strCache>
                <c:ptCount val="1"/>
                <c:pt idx="0">
                  <c:v>TSJC Alamosa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Traditional!$B$12:$E$12</c:f>
              <c:numCache>
                <c:formatCode>#,##0.00</c:formatCode>
                <c:ptCount val="4"/>
                <c:pt idx="0" formatCode="#,##0">
                  <c:v>285</c:v>
                </c:pt>
                <c:pt idx="1">
                  <c:v>47.483333333333</c:v>
                </c:pt>
                <c:pt idx="2" formatCode="#,##0">
                  <c:v>3</c:v>
                </c:pt>
                <c:pt idx="3">
                  <c:v>1.0666666666660001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BA-4ECC-B764-F93BE45E91FB}"/>
            </c:ext>
          </c:extLst>
        </c:ser>
        <c:ser>
          <c:idx val="6"/>
          <c:order val="6"/>
          <c:tx>
            <c:strRef>
              <c:f>Traditional!$A$13</c:f>
              <c:strCache>
                <c:ptCount val="1"/>
                <c:pt idx="0">
                  <c:v>TSJC Trinidad Misc Campus</c:v>
                </c:pt>
              </c:strCache>
            </c:strRef>
          </c:tx>
          <c:invertIfNegative val="0"/>
          <c:cat>
            <c:multiLvlStrRef>
              <c:f>Traditional!$B$5:$E$6</c:f>
              <c:multiLvlStrCache>
                <c:ptCount val="4"/>
                <c:lvl>
                  <c:pt idx="0">
                    <c:v>Head Count</c:v>
                  </c:pt>
                  <c:pt idx="1">
                    <c:v>FTE (Annl)</c:v>
                  </c:pt>
                  <c:pt idx="2">
                    <c:v>Head Count</c:v>
                  </c:pt>
                  <c:pt idx="3">
                    <c:v>FTE (Annl)</c:v>
                  </c:pt>
                </c:lvl>
                <c:lvl>
                  <c:pt idx="0">
                    <c:v>R - Resident</c:v>
                  </c:pt>
                  <c:pt idx="2">
                    <c:v>N - Non-Resident</c:v>
                  </c:pt>
                </c:lvl>
              </c:multiLvlStrCache>
            </c:multiLvlStrRef>
          </c:cat>
          <c:val>
            <c:numRef>
              <c:f>Traditional!$B$13:$E$13</c:f>
              <c:numCache>
                <c:formatCode>#,##0.00</c:formatCode>
                <c:ptCount val="4"/>
                <c:pt idx="0" formatCode="#,##0">
                  <c:v>114</c:v>
                </c:pt>
                <c:pt idx="1">
                  <c:v>38.700000000000003</c:v>
                </c:pt>
                <c:pt idx="2" formatCode="#,##0">
                  <c:v>3</c:v>
                </c:pt>
                <c:pt idx="3">
                  <c:v>2.6666666666659999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BA-4ECC-B764-F93BE45E9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224376"/>
        <c:axId val="219224768"/>
      </c:barChart>
      <c:catAx>
        <c:axId val="21922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9224768"/>
        <c:crosses val="autoZero"/>
        <c:auto val="0"/>
        <c:lblAlgn val="ctr"/>
        <c:lblOffset val="100"/>
        <c:tickLblSkip val="14"/>
        <c:tickMarkSkip val="1"/>
        <c:noMultiLvlLbl val="0"/>
      </c:catAx>
      <c:valAx>
        <c:axId val="21922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26115344498317883"/>
              <c:y val="0.223880597014925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19224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586160401739021"/>
          <c:y val="0.1100588977858727"/>
          <c:w val="0.21483637263496524"/>
          <c:h val="0.7567274749053315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4925" cmpd="thickThin">
      <a:solidFill>
        <a:srgbClr val="C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1234440</xdr:colOff>
      <xdr:row>27</xdr:row>
      <xdr:rowOff>53340</xdr:rowOff>
    </xdr:from>
    <xdr:to>
      <xdr:col>19</xdr:col>
      <xdr:colOff>342900</xdr:colOff>
      <xdr:row>39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opLeftCell="A10" workbookViewId="0">
      <selection activeCell="A3" sqref="A3"/>
    </sheetView>
  </sheetViews>
  <sheetFormatPr baseColWidth="10" defaultColWidth="9" defaultRowHeight="13"/>
  <cols>
    <col min="1" max="1" width="19.796875" customWidth="1"/>
    <col min="2" max="2" width="13.796875" bestFit="1" customWidth="1"/>
    <col min="3" max="6" width="8.59765625" bestFit="1" customWidth="1"/>
    <col min="7" max="7" width="11.59765625" customWidth="1"/>
    <col min="8" max="8" width="10.59765625" customWidth="1"/>
    <col min="9" max="10" width="12.3984375" bestFit="1" customWidth="1"/>
    <col min="11" max="11" width="11.19921875" bestFit="1" customWidth="1"/>
    <col min="12" max="14" width="8.59765625" bestFit="1" customWidth="1"/>
    <col min="15" max="15" width="6.19921875" bestFit="1" customWidth="1"/>
  </cols>
  <sheetData>
    <row r="1" spans="1:17" ht="24" customHeight="1">
      <c r="A1" s="100" t="s">
        <v>52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7"/>
      <c r="P1" s="7"/>
    </row>
    <row r="2" spans="1:17">
      <c r="A2" s="95" t="s">
        <v>49</v>
      </c>
      <c r="B2" s="1" t="s">
        <v>50</v>
      </c>
      <c r="C2" s="7"/>
      <c r="D2" s="7"/>
      <c r="E2" s="7"/>
      <c r="F2" s="7"/>
      <c r="G2" s="7"/>
      <c r="H2" s="7"/>
      <c r="J2" s="7"/>
      <c r="K2" s="7"/>
      <c r="L2" s="7"/>
      <c r="M2" s="7"/>
      <c r="N2" s="99"/>
      <c r="O2" s="7"/>
      <c r="P2" s="7"/>
    </row>
    <row r="3" spans="1:17" ht="15">
      <c r="A3" s="95" t="s">
        <v>51</v>
      </c>
      <c r="B3" s="1" t="s">
        <v>0</v>
      </c>
      <c r="C3" s="7"/>
      <c r="D3" s="7"/>
      <c r="E3" s="7"/>
      <c r="F3" s="7"/>
      <c r="G3" s="94"/>
      <c r="H3" s="7"/>
      <c r="J3" s="7"/>
      <c r="K3" s="7"/>
      <c r="L3" s="7"/>
      <c r="M3" s="7"/>
      <c r="N3" s="7"/>
      <c r="O3" s="7"/>
      <c r="P3" s="7"/>
    </row>
    <row r="4" spans="1:17" ht="12.75" customHeight="1">
      <c r="A4" s="95" t="s">
        <v>53</v>
      </c>
      <c r="B4" s="92">
        <v>43500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ht="24" customHeight="1" thickBot="1">
      <c r="A5" s="109" t="s">
        <v>1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7"/>
      <c r="O5" s="7"/>
      <c r="P5" s="94"/>
    </row>
    <row r="6" spans="1:17" ht="14" thickBot="1">
      <c r="A6" s="81"/>
      <c r="B6" s="103" t="s">
        <v>2</v>
      </c>
      <c r="C6" s="104"/>
      <c r="D6" s="105" t="s">
        <v>3</v>
      </c>
      <c r="E6" s="104"/>
      <c r="F6" s="105" t="s">
        <v>4</v>
      </c>
      <c r="G6" s="104"/>
      <c r="H6" s="103" t="s">
        <v>5</v>
      </c>
      <c r="I6" s="104"/>
      <c r="J6" s="105" t="s">
        <v>6</v>
      </c>
      <c r="K6" s="104"/>
      <c r="L6" s="103" t="s">
        <v>7</v>
      </c>
      <c r="M6" s="104"/>
    </row>
    <row r="7" spans="1:17" ht="25" thickBot="1">
      <c r="A7" s="82" t="s">
        <v>8</v>
      </c>
      <c r="B7" s="83" t="s">
        <v>9</v>
      </c>
      <c r="C7" s="82" t="s">
        <v>10</v>
      </c>
      <c r="D7" s="83" t="s">
        <v>9</v>
      </c>
      <c r="E7" s="83" t="s">
        <v>10</v>
      </c>
      <c r="F7" s="83" t="s">
        <v>9</v>
      </c>
      <c r="G7" s="82" t="s">
        <v>10</v>
      </c>
      <c r="H7" s="83" t="s">
        <v>9</v>
      </c>
      <c r="I7" s="82" t="s">
        <v>10</v>
      </c>
      <c r="J7" s="83" t="s">
        <v>9</v>
      </c>
      <c r="K7" s="82" t="s">
        <v>10</v>
      </c>
      <c r="L7" s="83" t="s">
        <v>9</v>
      </c>
      <c r="M7" s="82" t="s">
        <v>10</v>
      </c>
      <c r="P7" s="96"/>
      <c r="Q7" s="87"/>
    </row>
    <row r="8" spans="1:17" ht="14" thickBot="1">
      <c r="A8" s="3" t="s">
        <v>11</v>
      </c>
      <c r="B8" s="4">
        <v>1288</v>
      </c>
      <c r="C8" s="5">
        <v>410.45833333333297</v>
      </c>
      <c r="D8" s="4">
        <v>2</v>
      </c>
      <c r="E8" s="5">
        <v>0.63333333333300001</v>
      </c>
      <c r="F8" s="4">
        <v>252</v>
      </c>
      <c r="G8" s="5">
        <v>113.366666666667</v>
      </c>
      <c r="H8" s="4">
        <v>0</v>
      </c>
      <c r="I8" s="5">
        <v>0</v>
      </c>
      <c r="J8" s="4">
        <v>0</v>
      </c>
      <c r="K8" s="5">
        <v>0</v>
      </c>
      <c r="L8" s="4">
        <v>1542</v>
      </c>
      <c r="M8" s="5">
        <v>524.45833333333303</v>
      </c>
      <c r="O8" s="96"/>
    </row>
    <row r="9" spans="1:17">
      <c r="G9" s="97"/>
    </row>
    <row r="10" spans="1:17" ht="24" customHeight="1" thickBot="1">
      <c r="A10" s="109" t="s">
        <v>12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7"/>
      <c r="P10" s="7"/>
    </row>
    <row r="11" spans="1:17" ht="14" thickBot="1">
      <c r="A11" s="81"/>
      <c r="B11" s="2"/>
      <c r="C11" s="103" t="s">
        <v>2</v>
      </c>
      <c r="D11" s="104"/>
      <c r="E11" s="105" t="s">
        <v>3</v>
      </c>
      <c r="F11" s="104"/>
      <c r="G11" s="105" t="s">
        <v>4</v>
      </c>
      <c r="H11" s="104"/>
      <c r="I11" s="103" t="s">
        <v>5</v>
      </c>
      <c r="J11" s="104"/>
      <c r="K11" s="105" t="s">
        <v>6</v>
      </c>
      <c r="L11" s="104"/>
      <c r="M11" s="103" t="s">
        <v>7</v>
      </c>
      <c r="N11" s="104"/>
    </row>
    <row r="12" spans="1:17" ht="25" thickBot="1">
      <c r="A12" s="82" t="s">
        <v>8</v>
      </c>
      <c r="B12" s="82" t="s">
        <v>13</v>
      </c>
      <c r="C12" s="83" t="s">
        <v>9</v>
      </c>
      <c r="D12" s="82" t="s">
        <v>10</v>
      </c>
      <c r="E12" s="83" t="s">
        <v>9</v>
      </c>
      <c r="F12" s="83" t="s">
        <v>10</v>
      </c>
      <c r="G12" s="83" t="s">
        <v>9</v>
      </c>
      <c r="H12" s="82" t="s">
        <v>10</v>
      </c>
      <c r="I12" s="83" t="s">
        <v>9</v>
      </c>
      <c r="J12" s="82" t="s">
        <v>10</v>
      </c>
      <c r="K12" s="83" t="s">
        <v>9</v>
      </c>
      <c r="L12" s="82" t="s">
        <v>10</v>
      </c>
      <c r="M12" s="83" t="s">
        <v>9</v>
      </c>
      <c r="N12" s="82" t="s">
        <v>10</v>
      </c>
    </row>
    <row r="13" spans="1:17" ht="14" thickBot="1">
      <c r="A13" s="78" t="s">
        <v>44</v>
      </c>
      <c r="B13" s="6" t="s">
        <v>20</v>
      </c>
      <c r="C13" s="79">
        <v>176</v>
      </c>
      <c r="D13" s="80">
        <v>22.833333333333002</v>
      </c>
      <c r="E13" s="79">
        <v>0</v>
      </c>
      <c r="F13" s="80">
        <v>0</v>
      </c>
      <c r="G13" s="79">
        <v>36</v>
      </c>
      <c r="H13" s="80">
        <v>5.083333333333</v>
      </c>
      <c r="I13" s="79">
        <v>0</v>
      </c>
      <c r="J13" s="80">
        <v>0</v>
      </c>
      <c r="K13" s="79">
        <v>0</v>
      </c>
      <c r="L13" s="80">
        <v>0</v>
      </c>
      <c r="M13" s="79">
        <v>212</v>
      </c>
      <c r="N13" s="80">
        <v>27.916666666666</v>
      </c>
      <c r="P13" s="96"/>
      <c r="Q13" s="87"/>
    </row>
    <row r="14" spans="1:17" ht="14" thickBot="1">
      <c r="A14" s="6" t="s">
        <v>14</v>
      </c>
      <c r="B14" s="6" t="s">
        <v>18</v>
      </c>
      <c r="C14" s="4">
        <v>120</v>
      </c>
      <c r="D14" s="5">
        <v>24.433333333333</v>
      </c>
      <c r="E14" s="4">
        <v>0</v>
      </c>
      <c r="F14" s="5">
        <v>0</v>
      </c>
      <c r="G14" s="4">
        <v>22</v>
      </c>
      <c r="H14" s="5">
        <v>3.6</v>
      </c>
      <c r="I14" s="4">
        <v>0</v>
      </c>
      <c r="J14" s="5">
        <v>0</v>
      </c>
      <c r="K14" s="4">
        <v>0</v>
      </c>
      <c r="L14" s="5">
        <v>0</v>
      </c>
      <c r="M14" s="4">
        <v>142</v>
      </c>
      <c r="N14" s="5">
        <v>28.033333333333001</v>
      </c>
      <c r="P14" s="96"/>
      <c r="Q14" s="87"/>
    </row>
    <row r="15" spans="1:17" ht="14" thickBot="1">
      <c r="A15" s="3" t="s">
        <v>11</v>
      </c>
      <c r="B15" s="6" t="s">
        <v>23</v>
      </c>
      <c r="C15" s="4">
        <v>0</v>
      </c>
      <c r="D15" s="88">
        <f>SUM(D13:D14)</f>
        <v>47.266666666665998</v>
      </c>
      <c r="E15" s="4">
        <v>0</v>
      </c>
      <c r="F15" s="88">
        <f>SUM(F13:F14)</f>
        <v>0</v>
      </c>
      <c r="G15" s="4">
        <v>0</v>
      </c>
      <c r="H15" s="88">
        <f>SUM(H13:H14)</f>
        <v>8.6833333333329996</v>
      </c>
      <c r="I15" s="4">
        <v>0</v>
      </c>
      <c r="J15" s="88">
        <f>SUM(J13:J14)</f>
        <v>0</v>
      </c>
      <c r="K15" s="4">
        <v>0</v>
      </c>
      <c r="L15" s="89">
        <f>SUM(L13:L14)</f>
        <v>0</v>
      </c>
      <c r="M15" s="4">
        <v>0</v>
      </c>
      <c r="N15" s="88">
        <f>SUM(N13:N14)</f>
        <v>55.949999999999001</v>
      </c>
      <c r="Q15" s="87"/>
    </row>
    <row r="16" spans="1:17" ht="24" customHeight="1" thickBot="1">
      <c r="A16" s="108" t="s">
        <v>15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7"/>
      <c r="P16" s="7"/>
    </row>
    <row r="17" spans="1:17" ht="31.25" customHeight="1" thickBot="1">
      <c r="A17" s="81"/>
      <c r="B17" s="81"/>
      <c r="C17" s="101" t="s">
        <v>2</v>
      </c>
      <c r="D17" s="102"/>
      <c r="E17" s="106" t="s">
        <v>3</v>
      </c>
      <c r="F17" s="107"/>
      <c r="G17" s="106" t="s">
        <v>4</v>
      </c>
      <c r="H17" s="107"/>
      <c r="I17" s="101" t="s">
        <v>5</v>
      </c>
      <c r="J17" s="102"/>
      <c r="K17" s="106" t="s">
        <v>6</v>
      </c>
      <c r="L17" s="107"/>
      <c r="M17" s="101" t="s">
        <v>55</v>
      </c>
      <c r="N17" s="102"/>
    </row>
    <row r="18" spans="1:17" ht="13.75" customHeight="1" thickBot="1">
      <c r="A18" s="82" t="s">
        <v>16</v>
      </c>
      <c r="B18" s="82" t="s">
        <v>13</v>
      </c>
      <c r="C18" s="83" t="s">
        <v>9</v>
      </c>
      <c r="D18" s="82" t="s">
        <v>10</v>
      </c>
      <c r="E18" s="83" t="s">
        <v>9</v>
      </c>
      <c r="F18" s="83" t="s">
        <v>10</v>
      </c>
      <c r="G18" s="83" t="s">
        <v>9</v>
      </c>
      <c r="H18" s="82" t="s">
        <v>10</v>
      </c>
      <c r="I18" s="83" t="s">
        <v>9</v>
      </c>
      <c r="J18" s="82" t="s">
        <v>10</v>
      </c>
      <c r="K18" s="83" t="s">
        <v>9</v>
      </c>
      <c r="L18" s="82" t="s">
        <v>10</v>
      </c>
      <c r="M18" s="83" t="s">
        <v>9</v>
      </c>
      <c r="N18" s="82" t="s">
        <v>10</v>
      </c>
    </row>
    <row r="19" spans="1:17" ht="14" thickBot="1">
      <c r="A19" s="9" t="s">
        <v>24</v>
      </c>
      <c r="B19" s="6" t="s">
        <v>17</v>
      </c>
      <c r="C19" s="4">
        <v>428</v>
      </c>
      <c r="D19" s="5">
        <v>146.09166666666701</v>
      </c>
      <c r="E19" s="4">
        <v>2</v>
      </c>
      <c r="F19" s="5">
        <v>0.63333333333300001</v>
      </c>
      <c r="G19" s="4">
        <v>41</v>
      </c>
      <c r="H19" s="5">
        <v>14.8</v>
      </c>
      <c r="I19" s="4">
        <v>0</v>
      </c>
      <c r="J19" s="5">
        <v>0</v>
      </c>
      <c r="K19" s="4">
        <v>0</v>
      </c>
      <c r="L19" s="5">
        <v>0</v>
      </c>
      <c r="M19" s="4">
        <v>471</v>
      </c>
      <c r="N19" s="5">
        <v>161.52500000000001</v>
      </c>
      <c r="P19" s="96"/>
      <c r="Q19" s="87"/>
    </row>
    <row r="20" spans="1:17" ht="14" thickBot="1">
      <c r="A20" s="9" t="s">
        <v>25</v>
      </c>
      <c r="B20" s="78" t="s">
        <v>18</v>
      </c>
      <c r="C20" s="79">
        <v>120</v>
      </c>
      <c r="D20" s="80">
        <v>24.433333333333</v>
      </c>
      <c r="E20" s="79">
        <v>0</v>
      </c>
      <c r="F20" s="80">
        <v>0</v>
      </c>
      <c r="G20" s="79">
        <v>22</v>
      </c>
      <c r="H20" s="80">
        <v>3.6</v>
      </c>
      <c r="I20" s="79">
        <v>0</v>
      </c>
      <c r="J20" s="80">
        <v>0</v>
      </c>
      <c r="K20" s="79">
        <v>0</v>
      </c>
      <c r="L20" s="80">
        <v>0</v>
      </c>
      <c r="M20" s="79">
        <v>142</v>
      </c>
      <c r="N20" s="80">
        <v>28.033333333333001</v>
      </c>
      <c r="P20" s="96"/>
      <c r="Q20" s="87"/>
    </row>
    <row r="21" spans="1:17" ht="14" thickBot="1">
      <c r="A21" s="9" t="s">
        <v>26</v>
      </c>
      <c r="B21" s="78" t="s">
        <v>19</v>
      </c>
      <c r="C21" s="79">
        <v>332</v>
      </c>
      <c r="D21" s="80">
        <v>127.01666666666701</v>
      </c>
      <c r="E21" s="79">
        <v>0</v>
      </c>
      <c r="F21" s="80">
        <v>0</v>
      </c>
      <c r="G21" s="79">
        <v>181</v>
      </c>
      <c r="H21" s="80">
        <v>86.15</v>
      </c>
      <c r="I21" s="79">
        <v>0</v>
      </c>
      <c r="J21" s="80">
        <v>0</v>
      </c>
      <c r="K21" s="79">
        <v>0</v>
      </c>
      <c r="L21" s="80">
        <v>0</v>
      </c>
      <c r="M21" s="79">
        <v>513</v>
      </c>
      <c r="N21" s="80">
        <v>213.166666666667</v>
      </c>
      <c r="P21" s="96"/>
      <c r="Q21" s="87"/>
    </row>
    <row r="22" spans="1:17" ht="14" thickBot="1">
      <c r="A22" s="9" t="s">
        <v>27</v>
      </c>
      <c r="B22" s="78" t="s">
        <v>20</v>
      </c>
      <c r="C22" s="79">
        <v>176</v>
      </c>
      <c r="D22" s="80">
        <v>22.833333333333002</v>
      </c>
      <c r="E22" s="79">
        <v>0</v>
      </c>
      <c r="F22" s="80">
        <v>0</v>
      </c>
      <c r="G22" s="79">
        <v>36</v>
      </c>
      <c r="H22" s="80">
        <v>5.083333333333</v>
      </c>
      <c r="I22" s="79">
        <v>0</v>
      </c>
      <c r="J22" s="80">
        <v>0</v>
      </c>
      <c r="K22" s="79">
        <v>0</v>
      </c>
      <c r="L22" s="80">
        <v>0</v>
      </c>
      <c r="M22" s="79">
        <v>212</v>
      </c>
      <c r="N22" s="80">
        <v>27.916666666666</v>
      </c>
      <c r="P22" s="96"/>
      <c r="Q22" s="87"/>
    </row>
    <row r="23" spans="1:17" s="91" customFormat="1" ht="14" thickBot="1">
      <c r="A23" s="9" t="s">
        <v>43</v>
      </c>
      <c r="B23" s="78" t="s">
        <v>57</v>
      </c>
      <c r="C23" s="79">
        <v>13</v>
      </c>
      <c r="D23" s="80">
        <v>3.9</v>
      </c>
      <c r="E23" s="79">
        <v>0</v>
      </c>
      <c r="F23" s="80">
        <v>0</v>
      </c>
      <c r="G23" s="79">
        <v>0</v>
      </c>
      <c r="H23" s="80">
        <v>0</v>
      </c>
      <c r="I23" s="79">
        <v>0</v>
      </c>
      <c r="J23" s="80">
        <v>0</v>
      </c>
      <c r="K23" s="79">
        <v>0</v>
      </c>
      <c r="L23" s="80">
        <v>0</v>
      </c>
      <c r="M23" s="79">
        <v>13</v>
      </c>
      <c r="N23" s="80">
        <v>3.9</v>
      </c>
      <c r="P23" s="96"/>
      <c r="Q23" s="87"/>
    </row>
    <row r="24" spans="1:17" ht="14" thickBot="1">
      <c r="A24" s="9" t="s">
        <v>28</v>
      </c>
      <c r="B24" s="78" t="s">
        <v>21</v>
      </c>
      <c r="C24" s="79">
        <v>313</v>
      </c>
      <c r="D24" s="80">
        <v>47.483333333333</v>
      </c>
      <c r="E24" s="79">
        <v>0</v>
      </c>
      <c r="F24" s="80">
        <v>0</v>
      </c>
      <c r="G24" s="79">
        <v>3</v>
      </c>
      <c r="H24" s="80">
        <v>1.0666666666660001</v>
      </c>
      <c r="I24" s="79">
        <v>0</v>
      </c>
      <c r="J24" s="80">
        <v>0</v>
      </c>
      <c r="K24" s="79">
        <v>0</v>
      </c>
      <c r="L24" s="80">
        <v>0</v>
      </c>
      <c r="M24" s="79">
        <v>316</v>
      </c>
      <c r="N24" s="80">
        <v>48.55</v>
      </c>
      <c r="P24" s="96"/>
      <c r="Q24" s="87"/>
    </row>
    <row r="25" spans="1:17" ht="14" thickBot="1">
      <c r="A25" s="9" t="s">
        <v>54</v>
      </c>
      <c r="B25" s="78" t="s">
        <v>22</v>
      </c>
      <c r="C25" s="79">
        <v>115</v>
      </c>
      <c r="D25" s="80">
        <v>38.700000000000003</v>
      </c>
      <c r="E25" s="79">
        <v>0</v>
      </c>
      <c r="F25" s="80">
        <v>0</v>
      </c>
      <c r="G25" s="79">
        <v>5</v>
      </c>
      <c r="H25" s="80">
        <v>2.6666666666659999</v>
      </c>
      <c r="I25" s="79">
        <v>0</v>
      </c>
      <c r="J25" s="80">
        <v>0</v>
      </c>
      <c r="K25" s="79">
        <v>0</v>
      </c>
      <c r="L25" s="80">
        <v>0</v>
      </c>
      <c r="M25" s="79">
        <v>120</v>
      </c>
      <c r="N25" s="80">
        <v>41.366666666665999</v>
      </c>
      <c r="P25" s="96"/>
      <c r="Q25" s="87"/>
    </row>
    <row r="26" spans="1:17" ht="12.75" customHeight="1" thickBot="1">
      <c r="A26" s="3" t="s">
        <v>11</v>
      </c>
      <c r="B26" s="6" t="s">
        <v>23</v>
      </c>
      <c r="C26" s="4">
        <v>0</v>
      </c>
      <c r="D26" s="88">
        <f>SUM(D19:D25)</f>
        <v>410.45833333333297</v>
      </c>
      <c r="E26" s="4">
        <v>0</v>
      </c>
      <c r="F26" s="88">
        <f>SUM(F19:F25)</f>
        <v>0.63333333333300001</v>
      </c>
      <c r="G26" s="4">
        <v>0</v>
      </c>
      <c r="H26" s="88">
        <f>SUM(H19:H25)</f>
        <v>113.36666666666501</v>
      </c>
      <c r="I26" s="4">
        <v>0</v>
      </c>
      <c r="J26" s="88">
        <f>SUM(J19:J25)</f>
        <v>0</v>
      </c>
      <c r="K26" s="4">
        <v>0</v>
      </c>
      <c r="L26" s="88">
        <f>SUM(L19:L25)</f>
        <v>0</v>
      </c>
      <c r="M26" s="4">
        <v>0</v>
      </c>
      <c r="N26" s="88">
        <f>SUM(N19:N25)</f>
        <v>524.45833333333201</v>
      </c>
      <c r="P26" s="7"/>
      <c r="Q26" s="90"/>
    </row>
    <row r="27" spans="1:17" ht="12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7">
      <c r="A28" s="84">
        <v>0.33364582999999998</v>
      </c>
      <c r="B28" s="7"/>
      <c r="C28" s="7"/>
      <c r="D28" s="7"/>
      <c r="E28" s="7"/>
      <c r="F28" s="7"/>
      <c r="G28" s="8">
        <v>1</v>
      </c>
      <c r="H28" s="7"/>
      <c r="I28" s="7"/>
      <c r="J28" s="7"/>
      <c r="M28" s="7"/>
      <c r="N28" s="7"/>
      <c r="O28" s="7"/>
      <c r="P28" s="7"/>
    </row>
    <row r="29" spans="1:17" ht="12.75" customHeight="1">
      <c r="A29" s="85">
        <v>43500</v>
      </c>
    </row>
    <row r="30" spans="1:17" ht="12.75" customHeight="1">
      <c r="H30" s="97"/>
    </row>
    <row r="31" spans="1:17" ht="12.75" customHeight="1"/>
    <row r="32" spans="1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2">
    <mergeCell ref="L6:M6"/>
    <mergeCell ref="B6:C6"/>
    <mergeCell ref="D6:E6"/>
    <mergeCell ref="F6:G6"/>
    <mergeCell ref="H6:I6"/>
    <mergeCell ref="J6:K6"/>
    <mergeCell ref="A1:N1"/>
    <mergeCell ref="M17:N17"/>
    <mergeCell ref="C11:D11"/>
    <mergeCell ref="E11:F11"/>
    <mergeCell ref="G11:H11"/>
    <mergeCell ref="I11:J11"/>
    <mergeCell ref="K11:L11"/>
    <mergeCell ref="M11:N11"/>
    <mergeCell ref="C17:D17"/>
    <mergeCell ref="E17:F17"/>
    <mergeCell ref="G17:H17"/>
    <mergeCell ref="I17:J17"/>
    <mergeCell ref="K17:L17"/>
    <mergeCell ref="A16:N16"/>
    <mergeCell ref="A10:N10"/>
    <mergeCell ref="A5:M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tabSelected="1" workbookViewId="0"/>
  </sheetViews>
  <sheetFormatPr baseColWidth="10" defaultColWidth="8.796875" defaultRowHeight="13"/>
  <cols>
    <col min="1" max="1" width="18.59765625" style="12" customWidth="1"/>
    <col min="2" max="2" width="5.59765625" style="12" customWidth="1"/>
    <col min="3" max="3" width="6.19921875" style="12" customWidth="1"/>
    <col min="4" max="4" width="5.59765625" style="12" customWidth="1"/>
    <col min="5" max="5" width="6.59765625" style="12" customWidth="1"/>
    <col min="6" max="6" width="5.3984375" style="12" customWidth="1"/>
    <col min="7" max="7" width="5.59765625" style="12" customWidth="1"/>
    <col min="8" max="8" width="5.3984375" style="12" customWidth="1"/>
    <col min="9" max="9" width="5.59765625" style="12" customWidth="1"/>
    <col min="10" max="10" width="5.796875" style="12" customWidth="1"/>
    <col min="11" max="11" width="6.59765625" style="12" customWidth="1"/>
    <col min="12" max="12" width="6.796875" style="12" customWidth="1"/>
    <col min="13" max="13" width="5.3984375" style="12" customWidth="1"/>
    <col min="14" max="14" width="5.59765625" style="12" customWidth="1"/>
    <col min="15" max="15" width="6.3984375" style="12" customWidth="1"/>
    <col min="16" max="16" width="5.59765625" style="12" customWidth="1"/>
    <col min="17" max="17" width="6" style="12" customWidth="1"/>
    <col min="18" max="18" width="5.796875" style="12" customWidth="1"/>
    <col min="19" max="19" width="6.19921875" style="12" customWidth="1"/>
    <col min="20" max="20" width="6.796875" style="12" customWidth="1"/>
    <col min="21" max="21" width="8.796875" style="12"/>
    <col min="22" max="22" width="7.19921875" style="12" customWidth="1"/>
    <col min="23" max="16384" width="8.796875" style="12"/>
  </cols>
  <sheetData>
    <row r="1" spans="1:22" ht="20">
      <c r="A1" s="10"/>
      <c r="B1" s="11" t="s">
        <v>46</v>
      </c>
    </row>
    <row r="2" spans="1:22">
      <c r="A2" s="13"/>
      <c r="B2" s="70" t="s">
        <v>59</v>
      </c>
      <c r="O2" s="14" t="s">
        <v>45</v>
      </c>
    </row>
    <row r="3" spans="1:22" ht="13.25" customHeight="1">
      <c r="A3" s="119"/>
      <c r="B3" s="15"/>
      <c r="O3" s="14" t="s">
        <v>48</v>
      </c>
    </row>
    <row r="4" spans="1:22">
      <c r="A4" s="119"/>
      <c r="B4" s="14" t="s">
        <v>29</v>
      </c>
      <c r="J4" s="16" t="s">
        <v>30</v>
      </c>
      <c r="N4" s="64"/>
    </row>
    <row r="5" spans="1:22" ht="22.25" customHeight="1">
      <c r="A5" s="120"/>
      <c r="B5" s="122" t="s">
        <v>31</v>
      </c>
      <c r="C5" s="122"/>
      <c r="D5" s="122" t="s">
        <v>32</v>
      </c>
      <c r="E5" s="122"/>
      <c r="F5" s="122" t="s">
        <v>33</v>
      </c>
      <c r="G5" s="122"/>
      <c r="H5" s="117" t="s">
        <v>34</v>
      </c>
      <c r="I5" s="118"/>
      <c r="J5" s="110" t="s">
        <v>60</v>
      </c>
      <c r="K5" s="110"/>
      <c r="L5" s="110"/>
      <c r="M5" s="110" t="s">
        <v>61</v>
      </c>
      <c r="N5" s="110"/>
      <c r="O5" s="110"/>
      <c r="P5" s="111" t="s">
        <v>35</v>
      </c>
      <c r="Q5" s="111"/>
      <c r="R5" s="111"/>
      <c r="S5" s="112" t="s">
        <v>36</v>
      </c>
      <c r="T5" s="113"/>
    </row>
    <row r="6" spans="1:22" ht="22.25" customHeight="1">
      <c r="A6" s="121"/>
      <c r="B6" s="17" t="s">
        <v>9</v>
      </c>
      <c r="C6" s="17" t="s">
        <v>37</v>
      </c>
      <c r="D6" s="17" t="s">
        <v>9</v>
      </c>
      <c r="E6" s="17" t="s">
        <v>37</v>
      </c>
      <c r="F6" s="17" t="s">
        <v>9</v>
      </c>
      <c r="G6" s="17" t="s">
        <v>37</v>
      </c>
      <c r="H6" s="17" t="s">
        <v>9</v>
      </c>
      <c r="I6" s="17" t="s">
        <v>37</v>
      </c>
      <c r="J6" s="18" t="s">
        <v>9</v>
      </c>
      <c r="K6" s="18" t="s">
        <v>37</v>
      </c>
      <c r="L6" s="18" t="s">
        <v>38</v>
      </c>
      <c r="M6" s="18" t="s">
        <v>9</v>
      </c>
      <c r="N6" s="18" t="s">
        <v>37</v>
      </c>
      <c r="O6" s="18" t="s">
        <v>38</v>
      </c>
      <c r="P6" s="19" t="s">
        <v>9</v>
      </c>
      <c r="Q6" s="20" t="s">
        <v>37</v>
      </c>
      <c r="R6" s="20" t="s">
        <v>39</v>
      </c>
      <c r="S6" s="20" t="s">
        <v>9</v>
      </c>
      <c r="T6" s="20" t="s">
        <v>37</v>
      </c>
    </row>
    <row r="7" spans="1:22" ht="14" thickBot="1">
      <c r="A7" s="21" t="s">
        <v>24</v>
      </c>
      <c r="B7" s="22">
        <v>410</v>
      </c>
      <c r="C7" s="86">
        <v>146.09166666666701</v>
      </c>
      <c r="D7" s="22">
        <v>39</v>
      </c>
      <c r="E7" s="23">
        <v>14.8</v>
      </c>
      <c r="F7" s="22">
        <v>0</v>
      </c>
      <c r="G7" s="23">
        <v>0</v>
      </c>
      <c r="H7" s="22">
        <v>2</v>
      </c>
      <c r="I7" s="23">
        <v>0.63333333333300001</v>
      </c>
      <c r="J7" s="24">
        <f>B6:B7+D7+F7+H7</f>
        <v>451</v>
      </c>
      <c r="K7" s="25">
        <f>C7+E7+G7+I7</f>
        <v>161.52500000000003</v>
      </c>
      <c r="L7" s="25">
        <f>K7*2</f>
        <v>323.05000000000007</v>
      </c>
      <c r="M7" s="24">
        <v>442</v>
      </c>
      <c r="N7" s="25">
        <v>152.558333333333</v>
      </c>
      <c r="O7" s="25">
        <f>N7*2</f>
        <v>305.11666666666599</v>
      </c>
      <c r="P7" s="67">
        <f>J7-M7</f>
        <v>9</v>
      </c>
      <c r="Q7" s="26">
        <f t="shared" ref="Q7:R14" si="0">K7-N7</f>
        <v>8.966666666667038</v>
      </c>
      <c r="R7" s="26">
        <f t="shared" si="0"/>
        <v>17.933333333334076</v>
      </c>
      <c r="S7" s="27">
        <f>P7/M7</f>
        <v>2.0361990950226245E-2</v>
      </c>
      <c r="T7" s="27">
        <f t="shared" ref="T7:T10" si="1">Q7/N7</f>
        <v>5.877533184028224E-2</v>
      </c>
    </row>
    <row r="8" spans="1:22" ht="14" thickBot="1">
      <c r="A8" s="21" t="s">
        <v>25</v>
      </c>
      <c r="B8" s="22">
        <v>76</v>
      </c>
      <c r="C8" s="77">
        <v>24.433333333333</v>
      </c>
      <c r="D8" s="22">
        <v>12</v>
      </c>
      <c r="E8" s="23">
        <v>3.6</v>
      </c>
      <c r="F8" s="22">
        <v>0</v>
      </c>
      <c r="G8" s="23">
        <v>0</v>
      </c>
      <c r="H8" s="22">
        <v>0</v>
      </c>
      <c r="I8" s="23">
        <v>0</v>
      </c>
      <c r="J8" s="24">
        <f>B7:B8+D8+F8+H8</f>
        <v>88</v>
      </c>
      <c r="K8" s="25">
        <f>C8+E8+G8+I8</f>
        <v>28.033333333333001</v>
      </c>
      <c r="L8" s="25">
        <f>K8*2</f>
        <v>56.066666666666002</v>
      </c>
      <c r="M8" s="24">
        <v>67</v>
      </c>
      <c r="N8" s="25">
        <v>23.466666666666001</v>
      </c>
      <c r="O8" s="25">
        <f>N8*2</f>
        <v>46.933333333332001</v>
      </c>
      <c r="P8" s="68">
        <f t="shared" ref="P8:P14" si="2">J8-M8</f>
        <v>21</v>
      </c>
      <c r="Q8" s="28">
        <f t="shared" si="0"/>
        <v>4.5666666666670004</v>
      </c>
      <c r="R8" s="28">
        <f t="shared" si="0"/>
        <v>9.1333333333340008</v>
      </c>
      <c r="S8" s="29">
        <f t="shared" ref="S8:T14" si="3">P8/M8</f>
        <v>0.31343283582089554</v>
      </c>
      <c r="T8" s="29">
        <f t="shared" si="1"/>
        <v>0.19460227272729247</v>
      </c>
    </row>
    <row r="9" spans="1:22" ht="14" thickBot="1">
      <c r="A9" s="21" t="s">
        <v>26</v>
      </c>
      <c r="B9" s="22">
        <v>321</v>
      </c>
      <c r="C9" s="77">
        <v>127.01666666666701</v>
      </c>
      <c r="D9" s="22">
        <v>180</v>
      </c>
      <c r="E9" s="23">
        <v>86.15</v>
      </c>
      <c r="F9" s="22">
        <v>0</v>
      </c>
      <c r="G9" s="23">
        <v>0</v>
      </c>
      <c r="H9" s="22">
        <v>0</v>
      </c>
      <c r="I9" s="23">
        <v>0</v>
      </c>
      <c r="J9" s="24">
        <f t="shared" ref="J9:J10" si="4">B8:B9+D9+F9+H9</f>
        <v>501</v>
      </c>
      <c r="K9" s="25">
        <f>C9+E9+G9+I9</f>
        <v>213.16666666666703</v>
      </c>
      <c r="L9" s="25">
        <f t="shared" ref="L9:L14" si="5">K9*2</f>
        <v>426.33333333333405</v>
      </c>
      <c r="M9" s="24">
        <v>594</v>
      </c>
      <c r="N9" s="25">
        <v>253.71666666666701</v>
      </c>
      <c r="O9" s="25">
        <f t="shared" ref="O9:O14" si="6">N9*2</f>
        <v>507.43333333333402</v>
      </c>
      <c r="P9" s="68">
        <f t="shared" si="2"/>
        <v>-93</v>
      </c>
      <c r="Q9" s="28">
        <f t="shared" si="0"/>
        <v>-40.549999999999983</v>
      </c>
      <c r="R9" s="28">
        <f t="shared" si="0"/>
        <v>-81.099999999999966</v>
      </c>
      <c r="S9" s="29">
        <f t="shared" si="3"/>
        <v>-0.15656565656565657</v>
      </c>
      <c r="T9" s="29">
        <f t="shared" si="1"/>
        <v>-0.15982395060106389</v>
      </c>
    </row>
    <row r="10" spans="1:22" ht="14" thickBot="1">
      <c r="A10" s="21" t="s">
        <v>27</v>
      </c>
      <c r="B10" s="22">
        <v>69</v>
      </c>
      <c r="C10" s="77">
        <v>22.833333333333002</v>
      </c>
      <c r="D10" s="22">
        <v>15</v>
      </c>
      <c r="E10" s="23">
        <v>5.083333333333</v>
      </c>
      <c r="F10" s="22">
        <v>0</v>
      </c>
      <c r="G10" s="23">
        <v>0</v>
      </c>
      <c r="H10" s="22">
        <v>0</v>
      </c>
      <c r="I10" s="23">
        <v>0</v>
      </c>
      <c r="J10" s="24">
        <f t="shared" si="4"/>
        <v>84</v>
      </c>
      <c r="K10" s="25">
        <f t="shared" ref="K10:K13" si="7">C10+E10+G10+I10</f>
        <v>27.916666666666003</v>
      </c>
      <c r="L10" s="25">
        <f t="shared" si="5"/>
        <v>55.833333333332007</v>
      </c>
      <c r="M10" s="24">
        <v>108</v>
      </c>
      <c r="N10" s="25">
        <v>32.866666666665999</v>
      </c>
      <c r="O10" s="25">
        <f t="shared" si="6"/>
        <v>65.733333333331998</v>
      </c>
      <c r="P10" s="68">
        <f t="shared" si="2"/>
        <v>-24</v>
      </c>
      <c r="Q10" s="28">
        <f t="shared" si="0"/>
        <v>-4.9499999999999957</v>
      </c>
      <c r="R10" s="28">
        <f t="shared" si="0"/>
        <v>-9.8999999999999915</v>
      </c>
      <c r="S10" s="29">
        <f t="shared" si="3"/>
        <v>-0.22222222222222221</v>
      </c>
      <c r="T10" s="29">
        <f t="shared" si="1"/>
        <v>-0.15060851926977981</v>
      </c>
    </row>
    <row r="11" spans="1:22" s="66" customFormat="1">
      <c r="A11" s="21" t="s">
        <v>43</v>
      </c>
      <c r="B11" s="22">
        <v>13</v>
      </c>
      <c r="C11" s="23">
        <v>3.9</v>
      </c>
      <c r="D11" s="22">
        <v>0</v>
      </c>
      <c r="E11" s="23">
        <v>0</v>
      </c>
      <c r="F11" s="22">
        <v>0</v>
      </c>
      <c r="G11" s="23">
        <v>0</v>
      </c>
      <c r="H11" s="22">
        <v>0</v>
      </c>
      <c r="I11" s="23">
        <v>0</v>
      </c>
      <c r="J11" s="24">
        <f t="shared" ref="J11:J13" si="8">B10:B11+D11+F11+H11</f>
        <v>13</v>
      </c>
      <c r="K11" s="25">
        <f t="shared" si="7"/>
        <v>3.9</v>
      </c>
      <c r="L11" s="25">
        <f t="shared" si="5"/>
        <v>7.8</v>
      </c>
      <c r="M11" s="24">
        <v>25</v>
      </c>
      <c r="N11" s="25">
        <v>7.0666666666660003</v>
      </c>
      <c r="O11" s="25">
        <f t="shared" si="6"/>
        <v>14.133333333332001</v>
      </c>
      <c r="P11" s="68">
        <f>J11-M11</f>
        <v>-12</v>
      </c>
      <c r="Q11" s="28">
        <f t="shared" si="0"/>
        <v>-3.1666666666660004</v>
      </c>
      <c r="R11" s="28">
        <f t="shared" si="0"/>
        <v>-6.3333333333320008</v>
      </c>
      <c r="S11" s="29">
        <f t="shared" ref="S11" si="9">P11/M11</f>
        <v>-0.48</v>
      </c>
      <c r="T11" s="29">
        <f t="shared" ref="T11" si="10">Q11/N11</f>
        <v>-0.44811320754711781</v>
      </c>
    </row>
    <row r="12" spans="1:22">
      <c r="A12" s="21" t="s">
        <v>28</v>
      </c>
      <c r="B12" s="22">
        <v>285</v>
      </c>
      <c r="C12" s="23">
        <v>47.483333333333</v>
      </c>
      <c r="D12" s="22">
        <v>3</v>
      </c>
      <c r="E12" s="23">
        <v>1.0666666666660001</v>
      </c>
      <c r="F12" s="22">
        <v>0</v>
      </c>
      <c r="G12" s="23">
        <v>0</v>
      </c>
      <c r="H12" s="22">
        <v>0</v>
      </c>
      <c r="I12" s="23">
        <v>0</v>
      </c>
      <c r="J12" s="24">
        <f t="shared" si="8"/>
        <v>288</v>
      </c>
      <c r="K12" s="25">
        <f t="shared" si="7"/>
        <v>48.549999999999002</v>
      </c>
      <c r="L12" s="25">
        <f t="shared" si="5"/>
        <v>97.099999999998005</v>
      </c>
      <c r="M12" s="24">
        <v>327</v>
      </c>
      <c r="N12" s="25">
        <v>51.35</v>
      </c>
      <c r="O12" s="25">
        <f t="shared" si="6"/>
        <v>102.7</v>
      </c>
      <c r="P12" s="68">
        <f>J12-M12</f>
        <v>-39</v>
      </c>
      <c r="Q12" s="28">
        <f>K12-N12</f>
        <v>-2.800000000000999</v>
      </c>
      <c r="R12" s="28">
        <f t="shared" si="0"/>
        <v>-5.600000000001998</v>
      </c>
      <c r="S12" s="29">
        <f t="shared" si="3"/>
        <v>-0.11926605504587157</v>
      </c>
      <c r="T12" s="29">
        <f>Q12/N12</f>
        <v>-5.4527750730301833E-2</v>
      </c>
      <c r="V12" s="30"/>
    </row>
    <row r="13" spans="1:22">
      <c r="A13" s="21" t="s">
        <v>40</v>
      </c>
      <c r="B13" s="22">
        <v>114</v>
      </c>
      <c r="C13" s="23">
        <v>38.700000000000003</v>
      </c>
      <c r="D13" s="22">
        <v>3</v>
      </c>
      <c r="E13" s="23">
        <v>2.6666666666659999</v>
      </c>
      <c r="F13" s="22">
        <v>0</v>
      </c>
      <c r="G13" s="23">
        <v>0</v>
      </c>
      <c r="H13" s="22">
        <v>0</v>
      </c>
      <c r="I13" s="23">
        <v>0</v>
      </c>
      <c r="J13" s="24">
        <f t="shared" si="8"/>
        <v>117</v>
      </c>
      <c r="K13" s="31">
        <f t="shared" si="7"/>
        <v>41.366666666666006</v>
      </c>
      <c r="L13" s="31">
        <f t="shared" si="5"/>
        <v>82.733333333332013</v>
      </c>
      <c r="M13" s="32">
        <v>100</v>
      </c>
      <c r="N13" s="31">
        <v>37.333333333333002</v>
      </c>
      <c r="O13" s="25">
        <f t="shared" si="6"/>
        <v>74.666666666666003</v>
      </c>
      <c r="P13" s="68">
        <f>J13-M13</f>
        <v>17</v>
      </c>
      <c r="Q13" s="28">
        <f>K13-N13</f>
        <v>4.0333333333330046</v>
      </c>
      <c r="R13" s="28">
        <f t="shared" si="0"/>
        <v>8.0666666666660092</v>
      </c>
      <c r="S13" s="29">
        <f>P13/M13</f>
        <v>0.17</v>
      </c>
      <c r="T13" s="29">
        <f>Q13/N13</f>
        <v>0.10803571428570644</v>
      </c>
    </row>
    <row r="14" spans="1:22">
      <c r="A14" s="33" t="s">
        <v>11</v>
      </c>
      <c r="B14" s="34">
        <f>SUM(B7:B13)</f>
        <v>1288</v>
      </c>
      <c r="C14" s="35">
        <f>SUM(C7:C13)</f>
        <v>410.45833333333297</v>
      </c>
      <c r="D14" s="34">
        <f t="shared" ref="D14:K14" si="11">SUM(D7:D13)</f>
        <v>252</v>
      </c>
      <c r="E14" s="35">
        <f t="shared" si="11"/>
        <v>113.36666666666501</v>
      </c>
      <c r="F14" s="34">
        <f>SUM(F7:F13)</f>
        <v>0</v>
      </c>
      <c r="G14" s="35">
        <f t="shared" si="11"/>
        <v>0</v>
      </c>
      <c r="H14" s="34">
        <f t="shared" si="11"/>
        <v>2</v>
      </c>
      <c r="I14" s="35">
        <f t="shared" si="11"/>
        <v>0.63333333333300001</v>
      </c>
      <c r="J14" s="36">
        <f t="shared" si="11"/>
        <v>1542</v>
      </c>
      <c r="K14" s="37">
        <f t="shared" si="11"/>
        <v>524.45833333333098</v>
      </c>
      <c r="L14" s="37">
        <f t="shared" si="5"/>
        <v>1048.916666666662</v>
      </c>
      <c r="M14" s="36">
        <f>SUM(M7:M13)</f>
        <v>1663</v>
      </c>
      <c r="N14" s="37">
        <f>SUM(N7:N13)</f>
        <v>558.35833333333096</v>
      </c>
      <c r="O14" s="93">
        <f t="shared" si="6"/>
        <v>1116.7166666666619</v>
      </c>
      <c r="P14" s="38">
        <f t="shared" si="2"/>
        <v>-121</v>
      </c>
      <c r="Q14" s="39">
        <f t="shared" si="0"/>
        <v>-33.899999999999977</v>
      </c>
      <c r="R14" s="39">
        <f t="shared" si="0"/>
        <v>-67.799999999999955</v>
      </c>
      <c r="S14" s="40">
        <f t="shared" si="3"/>
        <v>-7.2760072158749245E-2</v>
      </c>
      <c r="T14" s="40">
        <f t="shared" si="3"/>
        <v>-6.0713699386594849E-2</v>
      </c>
    </row>
    <row r="15" spans="1:22">
      <c r="A15" s="75">
        <v>43500</v>
      </c>
      <c r="B15" s="41"/>
      <c r="C15" s="42"/>
      <c r="K15" s="65"/>
      <c r="L15" s="57"/>
      <c r="M15" s="65"/>
      <c r="N15" s="98"/>
      <c r="O15" s="57"/>
    </row>
    <row r="16" spans="1:22">
      <c r="A16" s="76"/>
      <c r="C16" s="43"/>
      <c r="N16" s="43"/>
    </row>
    <row r="17" spans="1:20">
      <c r="J17" s="44" t="s">
        <v>47</v>
      </c>
      <c r="K17" s="15"/>
      <c r="L17" s="15"/>
    </row>
    <row r="18" spans="1:20" ht="22.25" customHeight="1">
      <c r="E18" s="15"/>
      <c r="J18" s="114" t="s">
        <v>60</v>
      </c>
      <c r="K18" s="114"/>
      <c r="L18" s="114"/>
      <c r="M18" s="114" t="s">
        <v>58</v>
      </c>
      <c r="N18" s="114"/>
      <c r="O18" s="114"/>
      <c r="P18" s="115" t="s">
        <v>35</v>
      </c>
      <c r="Q18" s="116"/>
      <c r="R18" s="116"/>
      <c r="S18" s="116" t="s">
        <v>36</v>
      </c>
      <c r="T18" s="116"/>
    </row>
    <row r="19" spans="1:20" ht="22.25" customHeight="1">
      <c r="J19" s="45" t="s">
        <v>9</v>
      </c>
      <c r="K19" s="45" t="s">
        <v>37</v>
      </c>
      <c r="L19" s="45" t="s">
        <v>38</v>
      </c>
      <c r="M19" s="46" t="s">
        <v>9</v>
      </c>
      <c r="N19" s="46" t="s">
        <v>37</v>
      </c>
      <c r="O19" s="47" t="s">
        <v>38</v>
      </c>
      <c r="P19" s="48" t="s">
        <v>9</v>
      </c>
      <c r="Q19" s="48" t="s">
        <v>37</v>
      </c>
      <c r="R19" s="48" t="s">
        <v>39</v>
      </c>
      <c r="S19" s="48" t="s">
        <v>9</v>
      </c>
      <c r="T19" s="48" t="s">
        <v>37</v>
      </c>
    </row>
    <row r="20" spans="1:20">
      <c r="D20" s="49" t="s">
        <v>24</v>
      </c>
      <c r="E20" s="50"/>
      <c r="F20" s="50"/>
      <c r="G20" s="50"/>
      <c r="H20" s="50"/>
      <c r="I20" s="50"/>
      <c r="J20" s="71">
        <v>451</v>
      </c>
      <c r="K20" s="73">
        <v>161.52500000000003</v>
      </c>
      <c r="L20" s="51">
        <f>K20*2</f>
        <v>323.05000000000007</v>
      </c>
      <c r="M20" s="52">
        <v>442</v>
      </c>
      <c r="N20" s="51">
        <v>152.55833333333197</v>
      </c>
      <c r="O20" s="53">
        <v>305.11666666666395</v>
      </c>
      <c r="P20" s="69">
        <f>J20-M20</f>
        <v>9</v>
      </c>
      <c r="Q20" s="54">
        <f t="shared" ref="Q20:R27" si="12">K20-N20</f>
        <v>8.9666666666680612</v>
      </c>
      <c r="R20" s="54">
        <f t="shared" si="12"/>
        <v>17.933333333336122</v>
      </c>
      <c r="S20" s="55">
        <f>P20/M20</f>
        <v>2.0361990950226245E-2</v>
      </c>
      <c r="T20" s="55">
        <f t="shared" ref="T20:T24" si="13">Q20/N20</f>
        <v>5.8775331840289338E-2</v>
      </c>
    </row>
    <row r="21" spans="1:20">
      <c r="D21" s="49" t="s">
        <v>25</v>
      </c>
      <c r="E21" s="50"/>
      <c r="F21" s="50"/>
      <c r="G21" s="50"/>
      <c r="H21" s="50"/>
      <c r="I21" s="50"/>
      <c r="J21" s="71">
        <v>88</v>
      </c>
      <c r="K21" s="73">
        <v>28.033333333333001</v>
      </c>
      <c r="L21" s="51">
        <f t="shared" ref="L21:L26" si="14">K21*2</f>
        <v>56.066666666666002</v>
      </c>
      <c r="M21" s="52">
        <v>67</v>
      </c>
      <c r="N21" s="51">
        <v>23.466666666665997</v>
      </c>
      <c r="O21" s="53">
        <v>46.933333333331994</v>
      </c>
      <c r="P21" s="69">
        <f t="shared" ref="P21:P27" si="15">J21-M21</f>
        <v>21</v>
      </c>
      <c r="Q21" s="54">
        <f t="shared" si="12"/>
        <v>4.5666666666670039</v>
      </c>
      <c r="R21" s="54">
        <f t="shared" si="12"/>
        <v>9.1333333333340079</v>
      </c>
      <c r="S21" s="55">
        <f t="shared" ref="S21:T27" si="16">P21/M21</f>
        <v>0.31343283582089554</v>
      </c>
      <c r="T21" s="55">
        <f t="shared" si="13"/>
        <v>0.19460227272729266</v>
      </c>
    </row>
    <row r="22" spans="1:20">
      <c r="D22" s="49" t="s">
        <v>26</v>
      </c>
      <c r="E22" s="50"/>
      <c r="F22" s="50"/>
      <c r="G22" s="50"/>
      <c r="H22" s="50"/>
      <c r="I22" s="50"/>
      <c r="J22" s="71">
        <v>501</v>
      </c>
      <c r="K22" s="73">
        <v>213.16666666666703</v>
      </c>
      <c r="L22" s="51">
        <f t="shared" si="14"/>
        <v>426.33333333333405</v>
      </c>
      <c r="M22" s="52">
        <v>594</v>
      </c>
      <c r="N22" s="51">
        <v>253.71666666666601</v>
      </c>
      <c r="O22" s="53">
        <v>507.43333333333203</v>
      </c>
      <c r="P22" s="69">
        <f t="shared" si="15"/>
        <v>-93</v>
      </c>
      <c r="Q22" s="54">
        <f t="shared" si="12"/>
        <v>-40.549999999998988</v>
      </c>
      <c r="R22" s="54">
        <f t="shared" si="12"/>
        <v>-81.099999999997976</v>
      </c>
      <c r="S22" s="55">
        <f t="shared" si="16"/>
        <v>-0.15656565656565657</v>
      </c>
      <c r="T22" s="55">
        <f t="shared" si="13"/>
        <v>-0.15982395060106061</v>
      </c>
    </row>
    <row r="23" spans="1:20">
      <c r="A23" s="56" t="s">
        <v>41</v>
      </c>
      <c r="D23" s="49" t="s">
        <v>27</v>
      </c>
      <c r="E23" s="50"/>
      <c r="F23" s="50"/>
      <c r="G23" s="50"/>
      <c r="H23" s="50"/>
      <c r="I23" s="50"/>
      <c r="J23" s="71">
        <v>84</v>
      </c>
      <c r="K23" s="73">
        <v>27.916666666666003</v>
      </c>
      <c r="L23" s="51">
        <f t="shared" si="14"/>
        <v>55.833333333332007</v>
      </c>
      <c r="M23" s="52">
        <v>108</v>
      </c>
      <c r="N23" s="51">
        <v>32.866666666665999</v>
      </c>
      <c r="O23" s="53">
        <v>65.733333333331998</v>
      </c>
      <c r="P23" s="69">
        <f t="shared" si="15"/>
        <v>-24</v>
      </c>
      <c r="Q23" s="54">
        <f t="shared" si="12"/>
        <v>-4.9499999999999957</v>
      </c>
      <c r="R23" s="54">
        <f t="shared" si="12"/>
        <v>-9.8999999999999915</v>
      </c>
      <c r="S23" s="55">
        <f t="shared" si="16"/>
        <v>-0.22222222222222221</v>
      </c>
      <c r="T23" s="55">
        <f t="shared" si="13"/>
        <v>-0.15060851926977981</v>
      </c>
    </row>
    <row r="24" spans="1:20" s="66" customFormat="1">
      <c r="A24" s="56"/>
      <c r="D24" s="49" t="s">
        <v>43</v>
      </c>
      <c r="E24" s="50"/>
      <c r="F24" s="50"/>
      <c r="G24" s="50"/>
      <c r="H24" s="50"/>
      <c r="I24" s="50"/>
      <c r="J24" s="71">
        <v>13</v>
      </c>
      <c r="K24" s="73">
        <v>3.9</v>
      </c>
      <c r="L24" s="51">
        <f t="shared" si="14"/>
        <v>7.8</v>
      </c>
      <c r="M24" s="52">
        <v>25</v>
      </c>
      <c r="N24" s="51">
        <v>7.0666666666660003</v>
      </c>
      <c r="O24" s="53">
        <v>14.133333333332001</v>
      </c>
      <c r="P24" s="69">
        <f t="shared" si="15"/>
        <v>-12</v>
      </c>
      <c r="Q24" s="54">
        <f t="shared" si="12"/>
        <v>-3.1666666666660004</v>
      </c>
      <c r="R24" s="54">
        <f t="shared" si="12"/>
        <v>-6.3333333333320008</v>
      </c>
      <c r="S24" s="55">
        <f t="shared" si="16"/>
        <v>-0.48</v>
      </c>
      <c r="T24" s="55">
        <f t="shared" si="13"/>
        <v>-0.44811320754711781</v>
      </c>
    </row>
    <row r="25" spans="1:20">
      <c r="A25" s="56" t="s">
        <v>42</v>
      </c>
      <c r="D25" s="49" t="s">
        <v>28</v>
      </c>
      <c r="E25" s="50"/>
      <c r="F25" s="50"/>
      <c r="G25" s="50"/>
      <c r="H25" s="50"/>
      <c r="I25" s="50"/>
      <c r="J25" s="71">
        <v>288</v>
      </c>
      <c r="K25" s="73">
        <v>48.549999999999002</v>
      </c>
      <c r="L25" s="51">
        <f t="shared" si="14"/>
        <v>97.099999999998005</v>
      </c>
      <c r="M25" s="52">
        <v>327</v>
      </c>
      <c r="N25" s="51">
        <v>51.349999999999</v>
      </c>
      <c r="O25" s="53">
        <v>102.699999999998</v>
      </c>
      <c r="P25" s="69">
        <f t="shared" si="15"/>
        <v>-39</v>
      </c>
      <c r="Q25" s="54">
        <f t="shared" si="12"/>
        <v>-2.7999999999999972</v>
      </c>
      <c r="R25" s="54">
        <f t="shared" si="12"/>
        <v>-5.5999999999999943</v>
      </c>
      <c r="S25" s="55">
        <f t="shared" si="16"/>
        <v>-0.11926605504587157</v>
      </c>
      <c r="T25" s="55">
        <f t="shared" si="16"/>
        <v>-5.4527750730283382E-2</v>
      </c>
    </row>
    <row r="26" spans="1:20">
      <c r="A26" s="56" t="s">
        <v>56</v>
      </c>
      <c r="D26" s="49" t="s">
        <v>40</v>
      </c>
      <c r="E26" s="50"/>
      <c r="F26" s="50"/>
      <c r="G26" s="50"/>
      <c r="H26" s="50"/>
      <c r="I26" s="50"/>
      <c r="J26" s="71">
        <v>117</v>
      </c>
      <c r="K26" s="73">
        <v>41.366666666666006</v>
      </c>
      <c r="L26" s="51">
        <f t="shared" si="14"/>
        <v>82.733333333332013</v>
      </c>
      <c r="M26" s="52">
        <v>100</v>
      </c>
      <c r="N26" s="51">
        <v>37.333333333332</v>
      </c>
      <c r="O26" s="53">
        <v>74.666666666664</v>
      </c>
      <c r="P26" s="69">
        <f t="shared" si="15"/>
        <v>17</v>
      </c>
      <c r="Q26" s="54">
        <f t="shared" si="12"/>
        <v>4.0333333333340065</v>
      </c>
      <c r="R26" s="54">
        <f t="shared" si="12"/>
        <v>8.0666666666680129</v>
      </c>
      <c r="S26" s="55">
        <f t="shared" si="16"/>
        <v>0.17</v>
      </c>
      <c r="T26" s="55">
        <f t="shared" si="16"/>
        <v>0.10803571428573618</v>
      </c>
    </row>
    <row r="27" spans="1:20">
      <c r="A27" s="57"/>
      <c r="D27" s="49" t="s">
        <v>11</v>
      </c>
      <c r="E27" s="50"/>
      <c r="F27" s="50"/>
      <c r="G27" s="50"/>
      <c r="H27" s="50"/>
      <c r="I27" s="50"/>
      <c r="J27" s="72">
        <f t="shared" ref="J27:O27" si="17">SUM(J20:J26)</f>
        <v>1542</v>
      </c>
      <c r="K27" s="74">
        <f t="shared" si="17"/>
        <v>524.45833333333098</v>
      </c>
      <c r="L27" s="59">
        <f t="shared" si="17"/>
        <v>1048.916666666662</v>
      </c>
      <c r="M27" s="58">
        <f t="shared" si="17"/>
        <v>1663</v>
      </c>
      <c r="N27" s="59">
        <f t="shared" si="17"/>
        <v>558.35833333332687</v>
      </c>
      <c r="O27" s="60">
        <f t="shared" si="17"/>
        <v>1116.7166666666537</v>
      </c>
      <c r="P27" s="61">
        <f t="shared" si="15"/>
        <v>-121</v>
      </c>
      <c r="Q27" s="62">
        <f t="shared" si="12"/>
        <v>-33.899999999995885</v>
      </c>
      <c r="R27" s="61">
        <f t="shared" si="12"/>
        <v>-67.799999999991769</v>
      </c>
      <c r="S27" s="63">
        <f t="shared" si="16"/>
        <v>-7.2760072158749245E-2</v>
      </c>
      <c r="T27" s="63">
        <f t="shared" si="16"/>
        <v>-6.0713699386587959E-2</v>
      </c>
    </row>
  </sheetData>
  <mergeCells count="14">
    <mergeCell ref="H5:I5"/>
    <mergeCell ref="A3:A4"/>
    <mergeCell ref="A5:A6"/>
    <mergeCell ref="B5:C5"/>
    <mergeCell ref="D5:E5"/>
    <mergeCell ref="F5:G5"/>
    <mergeCell ref="J5:L5"/>
    <mergeCell ref="M5:O5"/>
    <mergeCell ref="P5:R5"/>
    <mergeCell ref="S5:T5"/>
    <mergeCell ref="J18:L18"/>
    <mergeCell ref="M18:O18"/>
    <mergeCell ref="P18:R18"/>
    <mergeCell ref="S18:T18"/>
  </mergeCells>
  <pageMargins left="0.35" right="0.23" top="0.24" bottom="0.2" header="0.2" footer="0.2"/>
  <pageSetup orientation="landscape" horizontalDpi="300" verticalDpi="300" r:id="rId1"/>
  <ignoredErrors>
    <ignoredError sqref="J11:J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ODS Countable</vt:lpstr>
      <vt:lpstr>Traditional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Lujan, Annette</dc:creator>
  <cp:lastModifiedBy>Microsoft Office User</cp:lastModifiedBy>
  <cp:lastPrinted>2016-06-27T16:01:50Z</cp:lastPrinted>
  <dcterms:created xsi:type="dcterms:W3CDTF">2015-12-11T15:22:17Z</dcterms:created>
  <dcterms:modified xsi:type="dcterms:W3CDTF">2019-02-04T23:36:43Z</dcterms:modified>
</cp:coreProperties>
</file>